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GRAD - OSTALI IZVJEŠTAJI 2025/"/>
    </mc:Choice>
  </mc:AlternateContent>
  <xr:revisionPtr revIDLastSave="530" documentId="8_{6398B198-2D8F-4F44-B5C1-50AA5FEFFA84}" xr6:coauthVersionLast="47" xr6:coauthVersionMax="47" xr10:uidLastSave="{74A1EE75-556B-466E-9C0A-71D98B44C026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Prihodi i rashodi 01-06-2025" sheetId="12" r:id="rId4"/>
    <sheet name="Rashodi prema funkciji " sheetId="11" r:id="rId5"/>
    <sheet name="Račun financiranja " sheetId="9" r:id="rId6"/>
    <sheet name="Račun fin prema izvorima" sheetId="10" r:id="rId7"/>
  </sheets>
  <definedNames>
    <definedName name="_xlnm.Print_Titles" localSheetId="1">' Račun prihoda i rashoda'!$7:$8</definedName>
    <definedName name="_xlnm.Print_Area" localSheetId="1">' Račun prihoda i rashoda'!$A$1:$H$135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1" l="1"/>
  <c r="C7" i="11"/>
  <c r="C6" i="11" s="1"/>
  <c r="D7" i="11"/>
  <c r="D6" i="11" s="1"/>
  <c r="E7" i="11"/>
  <c r="B6" i="11"/>
  <c r="B7" i="11"/>
  <c r="Q153" i="12"/>
  <c r="Q154" i="12" s="1"/>
  <c r="P153" i="12"/>
  <c r="O153" i="12"/>
  <c r="N153" i="12"/>
  <c r="M153" i="12"/>
  <c r="M154" i="12" s="1"/>
  <c r="L153" i="12"/>
  <c r="K153" i="12"/>
  <c r="J153" i="12"/>
  <c r="I153" i="12"/>
  <c r="I154" i="12" s="1"/>
  <c r="H153" i="12"/>
  <c r="G153" i="12"/>
  <c r="F153" i="12"/>
  <c r="E153" i="12"/>
  <c r="E154" i="12" s="1"/>
  <c r="D153" i="12"/>
  <c r="C153" i="12"/>
  <c r="Q152" i="12"/>
  <c r="P152" i="12"/>
  <c r="O152" i="12"/>
  <c r="O154" i="12" s="1"/>
  <c r="N152" i="12"/>
  <c r="N154" i="12" s="1"/>
  <c r="M152" i="12"/>
  <c r="L152" i="12"/>
  <c r="K152" i="12"/>
  <c r="K154" i="12" s="1"/>
  <c r="J152" i="12"/>
  <c r="J154" i="12" s="1"/>
  <c r="I152" i="12"/>
  <c r="H152" i="12"/>
  <c r="G152" i="12"/>
  <c r="G154" i="12" s="1"/>
  <c r="F152" i="12"/>
  <c r="F154" i="12" s="1"/>
  <c r="E152" i="12"/>
  <c r="D152" i="12"/>
  <c r="C152" i="12"/>
  <c r="C154" i="12" s="1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E151" i="12"/>
  <c r="D151" i="12"/>
  <c r="C151" i="12"/>
  <c r="D154" i="12" l="1"/>
  <c r="P154" i="12"/>
  <c r="H154" i="12"/>
  <c r="L154" i="12"/>
  <c r="G35" i="8" l="1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F11" i="8"/>
  <c r="C13" i="8" l="1"/>
  <c r="G11" i="8"/>
  <c r="E6" i="8"/>
  <c r="G93" i="3" l="1"/>
  <c r="G94" i="3"/>
  <c r="G95" i="3"/>
  <c r="G96" i="3"/>
  <c r="H91" i="3"/>
  <c r="G91" i="3"/>
  <c r="H90" i="3"/>
  <c r="G90" i="3"/>
  <c r="H51" i="3"/>
  <c r="G51" i="3"/>
  <c r="H47" i="3"/>
  <c r="G47" i="3"/>
  <c r="H46" i="3"/>
  <c r="G46" i="3"/>
  <c r="H45" i="3"/>
  <c r="G45" i="3"/>
  <c r="H44" i="3"/>
  <c r="G44" i="3"/>
  <c r="H42" i="3"/>
  <c r="G42" i="3"/>
  <c r="H41" i="3"/>
  <c r="G41" i="3"/>
  <c r="H38" i="3"/>
  <c r="G38" i="3"/>
  <c r="H36" i="3"/>
  <c r="G36" i="3"/>
  <c r="H35" i="3"/>
  <c r="G35" i="3"/>
  <c r="H32" i="3"/>
  <c r="G32" i="3"/>
  <c r="H29" i="3"/>
  <c r="G29" i="3"/>
  <c r="H27" i="3"/>
  <c r="G27" i="3"/>
  <c r="H26" i="3"/>
  <c r="G26" i="3"/>
  <c r="H25" i="3"/>
  <c r="G25" i="3"/>
  <c r="H22" i="3"/>
  <c r="G22" i="3"/>
  <c r="H20" i="3"/>
  <c r="G20" i="3"/>
  <c r="H19" i="3"/>
  <c r="G19" i="3"/>
  <c r="H17" i="3"/>
  <c r="G17" i="3"/>
  <c r="H15" i="3"/>
  <c r="G15" i="3"/>
  <c r="H13" i="3"/>
  <c r="G13" i="3"/>
  <c r="D89" i="3" l="1"/>
  <c r="E89" i="3"/>
  <c r="F89" i="3"/>
  <c r="G89" i="3"/>
  <c r="H89" i="3"/>
  <c r="C89" i="3"/>
  <c r="D12" i="3" l="1"/>
  <c r="E12" i="3"/>
  <c r="F12" i="3"/>
  <c r="D14" i="3"/>
  <c r="E14" i="3"/>
  <c r="F14" i="3"/>
  <c r="D16" i="3"/>
  <c r="E16" i="3"/>
  <c r="F16" i="3"/>
  <c r="D18" i="3"/>
  <c r="E18" i="3"/>
  <c r="F18" i="3"/>
  <c r="D24" i="3"/>
  <c r="E24" i="3"/>
  <c r="F24" i="3"/>
  <c r="D28" i="3"/>
  <c r="E28" i="3"/>
  <c r="F28" i="3"/>
  <c r="D31" i="3"/>
  <c r="D30" i="3" s="1"/>
  <c r="E31" i="3"/>
  <c r="E30" i="3" s="1"/>
  <c r="F31" i="3"/>
  <c r="D34" i="3"/>
  <c r="E34" i="3"/>
  <c r="F34" i="3"/>
  <c r="D37" i="3"/>
  <c r="E37" i="3"/>
  <c r="F37" i="3"/>
  <c r="D40" i="3"/>
  <c r="E40" i="3"/>
  <c r="F40" i="3"/>
  <c r="D43" i="3"/>
  <c r="E43" i="3"/>
  <c r="F43" i="3"/>
  <c r="D50" i="3"/>
  <c r="D49" i="3" s="1"/>
  <c r="D48" i="3" s="1"/>
  <c r="E50" i="3"/>
  <c r="E49" i="3" s="1"/>
  <c r="E48" i="3" s="1"/>
  <c r="F50" i="3"/>
  <c r="H34" i="3" l="1"/>
  <c r="H18" i="3"/>
  <c r="H37" i="3"/>
  <c r="H24" i="3"/>
  <c r="H12" i="3"/>
  <c r="H28" i="3"/>
  <c r="H14" i="3"/>
  <c r="F49" i="3"/>
  <c r="H50" i="3"/>
  <c r="H40" i="3"/>
  <c r="H43" i="3"/>
  <c r="F30" i="3"/>
  <c r="H31" i="3"/>
  <c r="H16" i="3"/>
  <c r="E39" i="3"/>
  <c r="E33" i="3"/>
  <c r="F23" i="3"/>
  <c r="D33" i="3"/>
  <c r="D39" i="3"/>
  <c r="F33" i="3"/>
  <c r="F39" i="3"/>
  <c r="D23" i="3"/>
  <c r="E23" i="3"/>
  <c r="F48" i="3" l="1"/>
  <c r="H49" i="3"/>
  <c r="H33" i="3"/>
  <c r="H30" i="3"/>
  <c r="H39" i="3"/>
  <c r="H23" i="3"/>
  <c r="C129" i="3"/>
  <c r="C131" i="3"/>
  <c r="C126" i="3"/>
  <c r="C124" i="3"/>
  <c r="C117" i="3"/>
  <c r="C115" i="3"/>
  <c r="H48" i="3" l="1"/>
  <c r="C114" i="3"/>
  <c r="C128" i="3"/>
  <c r="C110" i="3" l="1"/>
  <c r="C56" i="3" l="1"/>
  <c r="C60" i="3"/>
  <c r="C62" i="3"/>
  <c r="C65" i="3"/>
  <c r="C70" i="3"/>
  <c r="C77" i="3"/>
  <c r="C87" i="3"/>
  <c r="C92" i="3"/>
  <c r="C101" i="3"/>
  <c r="C100" i="3" s="1"/>
  <c r="C106" i="3"/>
  <c r="C105" i="3" s="1"/>
  <c r="C108" i="3"/>
  <c r="C37" i="3"/>
  <c r="G37" i="3" s="1"/>
  <c r="C40" i="3"/>
  <c r="G40" i="3" s="1"/>
  <c r="C43" i="3"/>
  <c r="G43" i="3" s="1"/>
  <c r="C31" i="3"/>
  <c r="C28" i="3"/>
  <c r="G28" i="3" s="1"/>
  <c r="C24" i="3"/>
  <c r="G24" i="3" s="1"/>
  <c r="C21" i="3"/>
  <c r="C18" i="3"/>
  <c r="G18" i="3" s="1"/>
  <c r="C16" i="3"/>
  <c r="G16" i="3" s="1"/>
  <c r="C14" i="3"/>
  <c r="G14" i="3" s="1"/>
  <c r="C12" i="3"/>
  <c r="G12" i="3" s="1"/>
  <c r="C50" i="3"/>
  <c r="C49" i="3" l="1"/>
  <c r="G50" i="3"/>
  <c r="C30" i="3"/>
  <c r="G30" i="3" s="1"/>
  <c r="G31" i="3"/>
  <c r="C64" i="3"/>
  <c r="C55" i="3"/>
  <c r="C39" i="3"/>
  <c r="G39" i="3" s="1"/>
  <c r="C23" i="3"/>
  <c r="G23" i="3" s="1"/>
  <c r="C48" i="3" l="1"/>
  <c r="G48" i="3" s="1"/>
  <c r="G49" i="3"/>
  <c r="C54" i="3"/>
  <c r="C53" i="3" s="1"/>
  <c r="G9" i="8" l="1"/>
  <c r="G10" i="8"/>
  <c r="F9" i="8"/>
  <c r="F10" i="8"/>
  <c r="G16" i="8" l="1"/>
  <c r="C34" i="3" l="1"/>
  <c r="C11" i="3"/>
  <c r="C33" i="3" l="1"/>
  <c r="G33" i="3" s="1"/>
  <c r="G34" i="3"/>
  <c r="C10" i="3"/>
  <c r="C9" i="3" s="1"/>
  <c r="F56" i="3" l="1"/>
  <c r="F60" i="3"/>
  <c r="F62" i="3"/>
  <c r="F65" i="3"/>
  <c r="F70" i="3"/>
  <c r="F77" i="3"/>
  <c r="F87" i="3"/>
  <c r="F92" i="3"/>
  <c r="D6" i="8"/>
  <c r="F64" i="3" l="1"/>
  <c r="F55" i="3"/>
  <c r="H9" i="10"/>
  <c r="G9" i="10"/>
  <c r="H8" i="10"/>
  <c r="G8" i="10"/>
  <c r="G15" i="1"/>
  <c r="G14" i="1"/>
  <c r="G12" i="1"/>
  <c r="G11" i="1"/>
  <c r="F15" i="1"/>
  <c r="F14" i="1"/>
  <c r="F12" i="1"/>
  <c r="F11" i="1"/>
  <c r="G22" i="1" l="1"/>
  <c r="G21" i="1"/>
  <c r="F22" i="1"/>
  <c r="F21" i="1"/>
  <c r="H132" i="3"/>
  <c r="G132" i="3"/>
  <c r="H130" i="3"/>
  <c r="G130" i="3"/>
  <c r="H127" i="3"/>
  <c r="G127" i="3"/>
  <c r="H125" i="3"/>
  <c r="G125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6" i="3"/>
  <c r="G116" i="3"/>
  <c r="H113" i="3"/>
  <c r="G113" i="3"/>
  <c r="H109" i="3"/>
  <c r="G109" i="3"/>
  <c r="H107" i="3"/>
  <c r="G107" i="3"/>
  <c r="H104" i="3"/>
  <c r="G104" i="3"/>
  <c r="H103" i="3"/>
  <c r="G103" i="3"/>
  <c r="H102" i="3"/>
  <c r="G102" i="3"/>
  <c r="H99" i="3"/>
  <c r="G99" i="3"/>
  <c r="H98" i="3"/>
  <c r="G98" i="3"/>
  <c r="H97" i="3"/>
  <c r="G97" i="3"/>
  <c r="H96" i="3"/>
  <c r="H95" i="3"/>
  <c r="H94" i="3"/>
  <c r="H93" i="3"/>
  <c r="H88" i="3"/>
  <c r="G88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6" i="3"/>
  <c r="G76" i="3"/>
  <c r="H75" i="3"/>
  <c r="G75" i="3"/>
  <c r="H74" i="3"/>
  <c r="G74" i="3"/>
  <c r="H73" i="3"/>
  <c r="G73" i="3"/>
  <c r="H72" i="3"/>
  <c r="G72" i="3"/>
  <c r="H71" i="3"/>
  <c r="G71" i="3"/>
  <c r="H69" i="3"/>
  <c r="G69" i="3"/>
  <c r="H68" i="3"/>
  <c r="G68" i="3"/>
  <c r="H67" i="3"/>
  <c r="G67" i="3"/>
  <c r="H66" i="3"/>
  <c r="G66" i="3"/>
  <c r="H63" i="3"/>
  <c r="G63" i="3"/>
  <c r="H61" i="3"/>
  <c r="G61" i="3"/>
  <c r="H59" i="3"/>
  <c r="G59" i="3"/>
  <c r="H58" i="3"/>
  <c r="G58" i="3"/>
  <c r="H57" i="3"/>
  <c r="G57" i="3"/>
  <c r="D131" i="3"/>
  <c r="E131" i="3"/>
  <c r="F131" i="3"/>
  <c r="D129" i="3"/>
  <c r="E129" i="3"/>
  <c r="F129" i="3"/>
  <c r="D126" i="3"/>
  <c r="E126" i="3"/>
  <c r="F126" i="3"/>
  <c r="D124" i="3"/>
  <c r="E124" i="3"/>
  <c r="F124" i="3"/>
  <c r="D117" i="3"/>
  <c r="E117" i="3"/>
  <c r="F117" i="3"/>
  <c r="D115" i="3"/>
  <c r="E115" i="3"/>
  <c r="F115" i="3"/>
  <c r="D112" i="3"/>
  <c r="D111" i="3" s="1"/>
  <c r="E112" i="3"/>
  <c r="E111" i="3" s="1"/>
  <c r="F112" i="3"/>
  <c r="F111" i="3" s="1"/>
  <c r="D108" i="3"/>
  <c r="E108" i="3"/>
  <c r="F108" i="3"/>
  <c r="G108" i="3" s="1"/>
  <c r="D106" i="3"/>
  <c r="E106" i="3"/>
  <c r="F106" i="3"/>
  <c r="D101" i="3"/>
  <c r="D100" i="3" s="1"/>
  <c r="E101" i="3"/>
  <c r="E100" i="3" s="1"/>
  <c r="F101" i="3"/>
  <c r="F100" i="3" s="1"/>
  <c r="D92" i="3"/>
  <c r="E92" i="3"/>
  <c r="H92" i="3" s="1"/>
  <c r="D87" i="3"/>
  <c r="E87" i="3"/>
  <c r="D77" i="3"/>
  <c r="E77" i="3"/>
  <c r="H77" i="3" s="1"/>
  <c r="D70" i="3"/>
  <c r="E70" i="3"/>
  <c r="H70" i="3" s="1"/>
  <c r="D65" i="3"/>
  <c r="E65" i="3"/>
  <c r="D62" i="3"/>
  <c r="E62" i="3"/>
  <c r="D60" i="3"/>
  <c r="E60" i="3"/>
  <c r="H60" i="3" s="1"/>
  <c r="D56" i="3"/>
  <c r="E56" i="3"/>
  <c r="D21" i="3"/>
  <c r="D11" i="3" s="1"/>
  <c r="D10" i="3" s="1"/>
  <c r="D9" i="3" s="1"/>
  <c r="E21" i="3"/>
  <c r="E11" i="3" s="1"/>
  <c r="E10" i="3" s="1"/>
  <c r="E9" i="3" s="1"/>
  <c r="F21" i="3"/>
  <c r="D64" i="3" l="1"/>
  <c r="F11" i="3"/>
  <c r="H21" i="3"/>
  <c r="G21" i="3"/>
  <c r="H65" i="3"/>
  <c r="E64" i="3"/>
  <c r="E105" i="3"/>
  <c r="F105" i="3"/>
  <c r="G105" i="3" s="1"/>
  <c r="F128" i="3"/>
  <c r="D128" i="3"/>
  <c r="H111" i="3"/>
  <c r="E55" i="3"/>
  <c r="H131" i="3"/>
  <c r="H100" i="3"/>
  <c r="H87" i="3"/>
  <c r="F114" i="3"/>
  <c r="H117" i="3"/>
  <c r="H108" i="3"/>
  <c r="G106" i="3"/>
  <c r="D114" i="3"/>
  <c r="H124" i="3"/>
  <c r="H56" i="3"/>
  <c r="H106" i="3"/>
  <c r="H112" i="3"/>
  <c r="H115" i="3"/>
  <c r="H126" i="3"/>
  <c r="H129" i="3"/>
  <c r="H62" i="3"/>
  <c r="H101" i="3"/>
  <c r="E128" i="3"/>
  <c r="E114" i="3"/>
  <c r="D105" i="3"/>
  <c r="D55" i="3"/>
  <c r="D54" i="3" l="1"/>
  <c r="F54" i="3"/>
  <c r="F10" i="3"/>
  <c r="F9" i="3" s="1"/>
  <c r="H11" i="3"/>
  <c r="G11" i="3"/>
  <c r="H105" i="3"/>
  <c r="H128" i="3"/>
  <c r="F110" i="3"/>
  <c r="F53" i="3" s="1"/>
  <c r="D110" i="3"/>
  <c r="D53" i="3" s="1"/>
  <c r="E54" i="3"/>
  <c r="H114" i="3"/>
  <c r="H64" i="3"/>
  <c r="H55" i="3"/>
  <c r="E110" i="3"/>
  <c r="H10" i="3" l="1"/>
  <c r="G10" i="3"/>
  <c r="H110" i="3"/>
  <c r="E53" i="3"/>
  <c r="H54" i="3"/>
  <c r="G9" i="9"/>
  <c r="H9" i="9"/>
  <c r="H8" i="9"/>
  <c r="G8" i="9"/>
  <c r="G131" i="3"/>
  <c r="G129" i="3"/>
  <c r="G126" i="3"/>
  <c r="G124" i="3"/>
  <c r="G117" i="3"/>
  <c r="G115" i="3"/>
  <c r="G112" i="3"/>
  <c r="H9" i="3" l="1"/>
  <c r="G9" i="3"/>
  <c r="H53" i="3"/>
  <c r="G128" i="3"/>
  <c r="G114" i="3"/>
  <c r="G110" i="3" l="1"/>
  <c r="G111" i="3"/>
  <c r="G8" i="11"/>
  <c r="F8" i="11"/>
  <c r="G23" i="8"/>
  <c r="F23" i="8"/>
  <c r="G22" i="8"/>
  <c r="F22" i="8"/>
  <c r="E21" i="8"/>
  <c r="D21" i="8"/>
  <c r="C21" i="8"/>
  <c r="B21" i="8"/>
  <c r="G20" i="8"/>
  <c r="F20" i="8"/>
  <c r="G19" i="8"/>
  <c r="F19" i="8"/>
  <c r="G18" i="8"/>
  <c r="F18" i="8"/>
  <c r="G17" i="8"/>
  <c r="F17" i="8"/>
  <c r="G15" i="8"/>
  <c r="F15" i="8"/>
  <c r="G14" i="8"/>
  <c r="F14" i="8"/>
  <c r="G13" i="8"/>
  <c r="F13" i="8"/>
  <c r="G12" i="8"/>
  <c r="F12" i="8"/>
  <c r="G8" i="8"/>
  <c r="F8" i="8"/>
  <c r="G7" i="8"/>
  <c r="F7" i="8"/>
  <c r="C6" i="8"/>
  <c r="B6" i="8"/>
  <c r="G6" i="8" l="1"/>
  <c r="F6" i="8"/>
  <c r="G7" i="11"/>
  <c r="F7" i="11"/>
  <c r="G21" i="8"/>
  <c r="F21" i="8"/>
  <c r="G6" i="11" l="1"/>
  <c r="F6" i="11"/>
  <c r="G92" i="3" l="1"/>
  <c r="G87" i="3"/>
  <c r="G77" i="3"/>
  <c r="G70" i="3"/>
  <c r="G65" i="3"/>
  <c r="G62" i="3"/>
  <c r="G60" i="3"/>
  <c r="G56" i="3"/>
  <c r="G100" i="3" l="1"/>
  <c r="G101" i="3"/>
  <c r="G55" i="3"/>
  <c r="G64" i="3"/>
  <c r="G53" i="3" l="1"/>
  <c r="G54" i="3"/>
  <c r="G24" i="1"/>
  <c r="F24" i="1"/>
  <c r="C23" i="1"/>
  <c r="D23" i="1"/>
  <c r="E23" i="1"/>
  <c r="B23" i="1"/>
  <c r="C13" i="1"/>
  <c r="D13" i="1"/>
  <c r="E13" i="1"/>
  <c r="B13" i="1"/>
  <c r="C10" i="1"/>
  <c r="D10" i="1"/>
  <c r="E10" i="1"/>
  <c r="B10" i="1"/>
  <c r="G13" i="1" l="1"/>
  <c r="F13" i="1"/>
  <c r="F10" i="1"/>
  <c r="C16" i="1"/>
  <c r="G10" i="1"/>
  <c r="D16" i="1"/>
  <c r="B16" i="1"/>
  <c r="B25" i="1" s="1"/>
  <c r="E16" i="1"/>
  <c r="F23" i="1"/>
  <c r="G23" i="1"/>
  <c r="F16" i="1" l="1"/>
  <c r="G16" i="1"/>
  <c r="E25" i="1"/>
  <c r="G25" i="1" s="1"/>
  <c r="F25" i="1" l="1"/>
</calcChain>
</file>

<file path=xl/sharedStrings.xml><?xml version="1.0" encoding="utf-8"?>
<sst xmlns="http://schemas.openxmlformats.org/spreadsheetml/2006/main" count="421" uniqueCount="339">
  <si>
    <t>I. OPĆI DIO</t>
  </si>
  <si>
    <t>SAŽETAK RAČUNA PRIHODA I RASHODA I RAČUNA FINANCIRANJA NASTAVNOG ZAVODA ZA JAVNO ZDRAVSTVO DR. ANDRIJA ŠTAMPAR</t>
  </si>
  <si>
    <t>SAŽETAK  RAČUNA PRIHODA I RASHODA</t>
  </si>
  <si>
    <t>BROJČANA OZNAKA I NAZIV</t>
  </si>
  <si>
    <t>INDEKS</t>
  </si>
  <si>
    <t>INDEKS**</t>
  </si>
  <si>
    <t>6=5/2*100</t>
  </si>
  <si>
    <t>7=5/4*100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</si>
  <si>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</si>
  <si>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</si>
  <si>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</si>
  <si>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</si>
  <si>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</si>
  <si>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</si>
  <si>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</si>
  <si>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</si>
  <si>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</si>
  <si>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</si>
  <si>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</si>
  <si>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</si>
  <si>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 VIŠKA/MANJKA U SLJEDEĆE RAZDOBLJE</t>
  </si>
  <si>
    <t>SAŽETAK  RAČUNA PRIHODA I RASHODA I  RAČUNA FINANCIRANJA  može sadržavati i dodatne podatke.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</si>
  <si>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</si>
  <si>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NASTAVNOG ZAVODA ZA JAVNO ZDRAVSTVO DR. ANDRIJA ŠTAMPAR</t>
  </si>
  <si>
    <t xml:space="preserve">IZVJEŠTAJ O PRIHODIMA I RASHODIMA PREMA EKONOMSKOJ KLASIFIKACIJI </t>
  </si>
  <si>
    <t>Konto</t>
  </si>
  <si>
    <t>Naziv konta</t>
  </si>
  <si>
    <t>INDEKS
6=5/2*100</t>
  </si>
  <si>
    <t>INDEKS
7=5/4*100</t>
  </si>
  <si>
    <t>UKUPNI PRIHODI</t>
  </si>
  <si>
    <t>PRIHODI POSLOVANJA</t>
  </si>
  <si>
    <t>63</t>
  </si>
  <si>
    <t>Pomoći iz inozemstva i od subjekata unutar općeg proračuna</t>
  </si>
  <si>
    <t>Pomoći od međunarodnih organizacija</t>
  </si>
  <si>
    <t>Tekuće pomoći od međunarodnih organizacija</t>
  </si>
  <si>
    <t>634</t>
  </si>
  <si>
    <t>Pomoći od izvanproračunskih korisnika</t>
  </si>
  <si>
    <t>6341</t>
  </si>
  <si>
    <t>Tekuće pomoći od izvanproračunskih korisnika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</si>
  <si>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</si>
  <si>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</si>
  <si>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</si>
  <si>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</si>
  <si>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</si>
  <si>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</si>
  <si>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</si>
  <si>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</si>
  <si>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</si>
  <si>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</si>
  <si>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</si>
  <si>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Prijenosi između proračunskih korisnika istog proračuna</t>
  </si>
  <si>
    <t>Tekući prijenosi između proračunskih korisnika istog proračuna</t>
  </si>
  <si>
    <t>Prihodi od imovine</t>
  </si>
  <si>
    <t>Prihodi od financijske imovine</t>
  </si>
  <si>
    <t>Kamate na oročena sredstva i depozite po viđenju</t>
  </si>
  <si>
    <t>Prihodi od zateznih kamata</t>
  </si>
  <si>
    <t xml:space="preserve">Prihodi od pozitivnih tečajnih razlika </t>
  </si>
  <si>
    <t>Prihodi od nefinancijske imovine</t>
  </si>
  <si>
    <t>Ostali prihodi od nefinancijske imovine</t>
  </si>
  <si>
    <t>Prihodi po posebnim propisima i naknada</t>
  </si>
  <si>
    <t>Prihodi po posebnim propisima</t>
  </si>
  <si>
    <t xml:space="preserve">Ostali nespomenuti prihodi </t>
  </si>
  <si>
    <t>Prihodi od  pruženih usluga i prihodi od donacija</t>
  </si>
  <si>
    <t xml:space="preserve">Prihodi od pruženih usluga </t>
  </si>
  <si>
    <t>Prihodi od prodaje proizvoda</t>
  </si>
  <si>
    <t>Tekuće i kapitalne donacije</t>
  </si>
  <si>
    <t>Tekuće donacije</t>
  </si>
  <si>
    <t>Prihodi iz proračuna</t>
  </si>
  <si>
    <t>Prihodi iz nadležnog proračuna za financiranje redovite djelatnosti proračunskih korisnika</t>
  </si>
  <si>
    <t>Prihodi za financiranje rashoda poslovanja</t>
  </si>
  <si>
    <t>Prihodi za financiranje rashoda za nabavu nefinancijske im.</t>
  </si>
  <si>
    <t>Prihodi od HZZO-a na temelju ugovornih obveza</t>
  </si>
  <si>
    <t>Prihodi na temelju ugovornih obveza</t>
  </si>
  <si>
    <t>Ostali prihodi</t>
  </si>
  <si>
    <t>PRIHODI OD PRODAJE NEFINANCIJSKE IMOVINE</t>
  </si>
  <si>
    <t>Prihodi od prodaje proizvedene dugotrajne imovine</t>
  </si>
  <si>
    <t>Prihodi od prodaje prijevoznih sredstava</t>
  </si>
  <si>
    <t>Prijevozna sredstva u cestovnom prometu</t>
  </si>
  <si>
    <t>UKUPNI RASHODI</t>
  </si>
  <si>
    <t xml:space="preserve">RASHODI POSLOVANJA </t>
  </si>
  <si>
    <t>Rashodi za zaposlene</t>
  </si>
  <si>
    <t>Plaće (bruto)</t>
  </si>
  <si>
    <t>Plaće za redovan rad</t>
  </si>
  <si>
    <t>Plaće u naravi</t>
  </si>
  <si>
    <t xml:space="preserve">Plaće za prekovremeni rad </t>
  </si>
  <si>
    <t>Ostali rashodi za zaposlene</t>
  </si>
  <si>
    <t>Doprinosi na plaće</t>
  </si>
  <si>
    <t>Doprinosi za zdravstveno osiguranje</t>
  </si>
  <si>
    <t>Materijalni rashodi</t>
  </si>
  <si>
    <t>Naknade troškova zaposlenima</t>
  </si>
  <si>
    <t>Službena putovanja</t>
  </si>
  <si>
    <t>Naknade za prijevoz,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</si>
  <si>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</si>
  <si>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</si>
  <si>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</si>
  <si>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</si>
  <si>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</si>
  <si>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</si>
  <si>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 xml:space="preserve">Materijal i dijelovi za tekuće i investicijsko održavanje 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</si>
  <si>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</si>
  <si>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</si>
  <si>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</si>
  <si>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</si>
  <si>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</si>
  <si>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</si>
  <si>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</si>
  <si>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</si>
  <si>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</si>
  <si>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</si>
  <si>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</si>
  <si>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</si>
  <si>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</si>
  <si>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</si>
  <si>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predstvničkih i izvršnih tijela, povjeren. i sl.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</si>
  <si>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</si>
  <si>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</si>
  <si>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</si>
  <si>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</si>
  <si>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</si>
  <si>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</si>
  <si>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</si>
  <si>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</si>
  <si>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Negativne tečajne razlike</t>
  </si>
  <si>
    <t>Zatezne kamate</t>
  </si>
  <si>
    <t>Pomoći dane u inozemstvo i unutar općeg proračuna</t>
  </si>
  <si>
    <t>Pomoći proračunskim korisnicima drugih proračuna</t>
  </si>
  <si>
    <t>Tekuće pomoći proračunskim korisnicima drugih proračuna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</si>
  <si>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</si>
  <si>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</si>
  <si>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</si>
  <si>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</si>
  <si>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</si>
  <si>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</si>
  <si>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</si>
  <si>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</si>
  <si>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</si>
  <si>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</si>
  <si>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</si>
  <si>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</si>
  <si>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</si>
  <si>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</si>
  <si>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</si>
  <si>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Nematerijalna proizvedena imovina</t>
  </si>
  <si>
    <t>Ulaganja u računalne programe</t>
  </si>
  <si>
    <t>Rashodi za dodatna ulaganja na nefinancijskoj imovini</t>
  </si>
  <si>
    <t>Dodatna ulaganja na građevinskim objektima</t>
  </si>
  <si>
    <t>Dodatna ulaganja u ostalu nefinancijsku imovinu</t>
  </si>
  <si>
    <t>IZVJEŠTAJ O PRIHODIMA I RASHODIMA PREMA IZVORIMA FINANCIRANJA</t>
  </si>
  <si>
    <t>UKUPNO PRIHODI</t>
  </si>
  <si>
    <t>Izvor 1.1.1. A211106 - Opći prihodi i primici - Programi promicanja zdravlja, prevencije i rano otkrivanje bolest</t>
  </si>
  <si>
    <t xml:space="preserve">Izvor 1.1.1. A211107 - Opći prihodi i primici - Služba za mentalno zdravlje i prevenciju ovisnosti </t>
  </si>
  <si>
    <t>Izvor 3.1.1 - Vlastiti prihodi</t>
  </si>
  <si>
    <t>Izvor 3.1.1. A211118 - Vlastiti prihodi - Provođenje mjera zdravstvene ekologije</t>
  </si>
  <si>
    <t>Izvor 4.3.1. - Prihodi za posebne namjene</t>
  </si>
  <si>
    <t>Izvor 5.2.1. - Pomoći iz drugih proračuna</t>
  </si>
  <si>
    <t>Izvor 5.5.1. - Pomoći od izvanproračunskih korisnika</t>
  </si>
  <si>
    <t>Izvor 5.6.1. - Pomoći temeljem prijenosa EU sredstava</t>
  </si>
  <si>
    <t>Izvor 6.1.1. - Donacije</t>
  </si>
  <si>
    <t>UKUPNO RASHODI</t>
  </si>
  <si>
    <t>IZVJEŠTAJ O RASHODIMA PREMA FUNKCIJSKOJ KLASIFIKACIJI</t>
  </si>
  <si>
    <t>07 Zdravstvo</t>
  </si>
  <si>
    <t>074 Službe javnog zdravstva</t>
  </si>
  <si>
    <t xml:space="preserve"> RAČUN FINANCIRANJA</t>
  </si>
  <si>
    <t xml:space="preserve">IZVJEŠTAJ RAČUNA FINANCIRANJA PREMA EKONOMSKOJ KLASIFIKACIJI </t>
  </si>
  <si>
    <t>Primici od financijske imovine i zaduživanja</t>
  </si>
  <si>
    <t>Izdaci za financijsku imovinu i otplate zajmova</t>
  </si>
  <si>
    <t>IZVJEŠTAJ RAČUNA FINANCIRANJA PREMA IZVORIMA FINANCIRANJA</t>
  </si>
  <si>
    <t>IZVJEŠTAJ O IZVRŠENJU FINANCIJSKOG PLANA PRORAČUNSKOG KORISNIKA JEDINICE LOKALNE I PODRUČNE (REGIONALNE) SAMOUPRAVE ZA RAZDOBLJE 01.01.-30.06.2025.</t>
  </si>
  <si>
    <t>OSTVARENJE / IZVRŠENJE 
01-06/2024</t>
  </si>
  <si>
    <t>OSTVARENJE / IZVRŠENJE 
01-06-2025</t>
  </si>
  <si>
    <t>IZVORNI PLAN ILI REBALANS 2025.*</t>
  </si>
  <si>
    <t>TEKUĆI PLAN 2025.*</t>
  </si>
  <si>
    <t>Ostvarenje / Izvršenje
01-06-2024</t>
  </si>
  <si>
    <t>Izvorni plan 
2025</t>
  </si>
  <si>
    <t>Tekući Plan 
2025</t>
  </si>
  <si>
    <t>Ostvarenje / Izvršenje
01-06-2025</t>
  </si>
  <si>
    <t>Rashodi po osnovi utroška lijekova i potrošnog medicinskog materijala</t>
  </si>
  <si>
    <t>Rashodi lijekova i potrošnog medicinskog materijala kod zdravstvenih ustanova</t>
  </si>
  <si>
    <t>Rashodi po osnovi otpisa lijekova i potrošnog medicinskog materijala</t>
  </si>
  <si>
    <t xml:space="preserve">** AKO Opći i Posebni dio godišnjeg izvještaja ne sadrži "TEKUĆI PLAN 2025.", "INDEKS"("OSTVARENJE/IZVRŠENJE 01-06/25."/"TEKUĆI PLAN 2025.") iskazuje se kao "OSTVARENJE/IZVRŠENJE 01-06/2025."/"IZVORNI PLAN 2025.ILI REBALANS 2025." </t>
  </si>
  <si>
    <t>Izvor 1.1.1. - T211114 - Opći prihodi i primici - Mentalno zdravlje i prevencija ovisnoti - mobilni timovi</t>
  </si>
  <si>
    <t>Izvor 1.1.1. - T211115 - Opći prihodi i primici - EkoKarta</t>
  </si>
  <si>
    <t>Izvor 7.1.1. - Prihodi od prodaje nefinancijske imovine / naknada s naslova osiguranja</t>
  </si>
  <si>
    <t>Izvor 1.2.3. - Decentralizirane funkcije - Zdravstvo</t>
  </si>
  <si>
    <t>Izvor 1.1.1. OPĆI PRIHODI I PRIMICI-PRORAČUNSKI KORISNICI
Redovna djelatnost</t>
  </si>
  <si>
    <t>Izvor 1.1.1. Opći prihodi i primici - Proračunski korisnici
Redovna djelatnost</t>
  </si>
  <si>
    <t xml:space="preserve">GRAD 
RVI 01-06/2025
</t>
  </si>
  <si>
    <t>IZVRŠENJE PLANA 
01-06/2025</t>
  </si>
  <si>
    <t>OPĆI PRIHODI I PRIMICI-PRORAČUNSKI KORISNICI - Programi
1.1.1.
A211106</t>
  </si>
  <si>
    <t>OPĆI PRIHODI I PRIMICI-PRORAČUNSKI KORISNICI - MZPO
1.1.1.
A211107</t>
  </si>
  <si>
    <t>OPĆI PRIHODI I PRIMICI-PRORAČUNSKI KORISNICI
1.1.1. - MZPO - mobilni timovi
T211114</t>
  </si>
  <si>
    <t>OPĆI PRIHODI I PRIMICI-PRORAČUNSKI KORISNICI
1.1.1. - EkoKarta
T211115</t>
  </si>
  <si>
    <t>OPĆI PRIHODI I PRIMICI-PRORAČUNSKI KORISNICI
Redovna djelatnost</t>
  </si>
  <si>
    <t>DECENTRALIZIRANA SREDSTVA-ZDRAVSTVO
1.2.3</t>
  </si>
  <si>
    <t>VLASTITI PRIHODI-PRORAČUNSKI KORISNICI
3.1.1 - A211118
Zdravstvena ekologija</t>
  </si>
  <si>
    <t>VLASTITI PRIHODI-PRORAČUNSKI KORISNICI
3.1.1</t>
  </si>
  <si>
    <t>PRIHODI ZA POSEBNE NAMJENE-PRORAČUNSKI KORISNICI 
4.3.1</t>
  </si>
  <si>
    <t>POMOĆI IZ DRUGIH PRORAČUNA-PK
5.2.1</t>
  </si>
  <si>
    <t>POMOĆI OD IZVANPRORAČUNSKIH KORISNIKA-PK
5.5.1</t>
  </si>
  <si>
    <t>POMOĆI TEMELJEM PRIJENOSA EU SREDSTAVA-PK
5.6.1</t>
  </si>
  <si>
    <t>DONACIJE-PRORAČUNSKI KORISNICI
6.1.1</t>
  </si>
  <si>
    <t>PRIHODI OD PRODAJE / NAKNADA S NASLOVA OSIGURANJA
7.1.1.</t>
  </si>
  <si>
    <t>Plaće za zaposlene</t>
  </si>
  <si>
    <t>Plaće po sudskim presudama</t>
  </si>
  <si>
    <t>Korištenje prijevoznih sredstava</t>
  </si>
  <si>
    <t>Plaće za prekovremeni rad</t>
  </si>
  <si>
    <t>Bonus za uspješan rad</t>
  </si>
  <si>
    <t>Nagrade</t>
  </si>
  <si>
    <t>Darovi</t>
  </si>
  <si>
    <t>Otpremnine</t>
  </si>
  <si>
    <t>Naknade za bolest, invalidnost i smrtni slučaj</t>
  </si>
  <si>
    <t>Regres za godišnji odmor</t>
  </si>
  <si>
    <t>Ostali nenavedeni rashodi za zaposlene</t>
  </si>
  <si>
    <t>Doprinosi za obvezno zdravstveno osiguranje</t>
  </si>
  <si>
    <t>Doprinosi za obvezno zdravstveno osiguranje zaštite zdravlja na radu</t>
  </si>
  <si>
    <t>Doprinosi za obvezno osiguranje u slučaju nezaposlenosti</t>
  </si>
  <si>
    <t>Dnevnice za službeni put u zemlji</t>
  </si>
  <si>
    <t>Dnevnice za službeni put u inozemstvu</t>
  </si>
  <si>
    <t>Naknade za smještaj na službenom putu u zemlji</t>
  </si>
  <si>
    <t>Naknade za smještaj na službenom putu u inozemstvu</t>
  </si>
  <si>
    <t>Naknade za prijevoz na službenom putu u zemlji</t>
  </si>
  <si>
    <t>Naknade za prijevoz na službenom putu u inozemstvu</t>
  </si>
  <si>
    <t>Ostali rashodi za službena putovanja</t>
  </si>
  <si>
    <t>Naknade za prijevoz na posao i s posla</t>
  </si>
  <si>
    <t>Seminari, savjetovanja i simpoziji</t>
  </si>
  <si>
    <t>Tečajevi i stručni ispiti</t>
  </si>
  <si>
    <t>Naknada za korištenje privatnog automobila u službene svrhe</t>
  </si>
  <si>
    <t>Uredski materijal</t>
  </si>
  <si>
    <t>Literatura (publikacije, časopisi, glasila, knjige i ostalo)</t>
  </si>
  <si>
    <t>Materijal i sredstva za čišćenje i održavanje</t>
  </si>
  <si>
    <t>Materijal za higijenske potrebe i njegu</t>
  </si>
  <si>
    <t>Osnovni materijal i sirovine</t>
  </si>
  <si>
    <t>Pomoćni i sanitetski materijal</t>
  </si>
  <si>
    <t>Ostali materijal i sirovine</t>
  </si>
  <si>
    <t>Električna energija</t>
  </si>
  <si>
    <t>Topla voda (toplana)</t>
  </si>
  <si>
    <t>Plin</t>
  </si>
  <si>
    <t>Motorni benzin i dizel gorivo</t>
  </si>
  <si>
    <t>Materijal i dijelovi za tekuće i investicijsko održavanje postrojenja i opreme</t>
  </si>
  <si>
    <t>Ostali materijal i dijelovi za tekuće i investicijsko održavanje</t>
  </si>
  <si>
    <t>Sitni inventar</t>
  </si>
  <si>
    <t>Auto gume</t>
  </si>
  <si>
    <t>Usluge telefona, telefaksa</t>
  </si>
  <si>
    <t>Poštarina (pisma, tiskanice i slično)</t>
  </si>
  <si>
    <t>Rent-a-car i taxi prijevoz</t>
  </si>
  <si>
    <t>Ostale usluge za komunikaciju i prijevoz</t>
  </si>
  <si>
    <t>Usluge tekućeg i investicijskog održavanja građevinskih objekata</t>
  </si>
  <si>
    <t>Usluge tekućeg i investicijskog održavanja postrojenja i opreme</t>
  </si>
  <si>
    <t>Usluge tekućeg i investicijskog održavanja prijevoznih sredstava</t>
  </si>
  <si>
    <t>Tisak</t>
  </si>
  <si>
    <t>Promidžbeni materijali</t>
  </si>
  <si>
    <t>Ostale usluge promidžbe i informiranja - oglasi JN</t>
  </si>
  <si>
    <t>Opskrba vodom</t>
  </si>
  <si>
    <t>Iznošenje i odvoz smeća</t>
  </si>
  <si>
    <t>Dimnjačarske i ekološke usluge</t>
  </si>
  <si>
    <t>Pričuva</t>
  </si>
  <si>
    <t>Ostale komunalne usluge</t>
  </si>
  <si>
    <t>Zakupnine i najamnine za građevinske objekte</t>
  </si>
  <si>
    <t>Najamnine za opremu</t>
  </si>
  <si>
    <t>Zakupnine i najamnine za vozila</t>
  </si>
  <si>
    <t>Ostale najamnine i zakupnine</t>
  </si>
  <si>
    <t>Obvezni i preventivni zdravstveni pregledi zaposlenika</t>
  </si>
  <si>
    <t>Laboratorijske usluge</t>
  </si>
  <si>
    <t>Ostale zdravstvene i veterinarske usluge</t>
  </si>
  <si>
    <t>Autorski honorari</t>
  </si>
  <si>
    <t>Ugovori o djelu</t>
  </si>
  <si>
    <t>Usluge odvjetnika i pravnog savjetovanja</t>
  </si>
  <si>
    <t>Revizorske usluge</t>
  </si>
  <si>
    <t>Usluge vještačenja</t>
  </si>
  <si>
    <t>Usluge agencija, studentskog servisa (prijepisi, prijevodi i drugo)</t>
  </si>
  <si>
    <t>Ostale intelektualne usluge</t>
  </si>
  <si>
    <t>Usluge razvoja software-a</t>
  </si>
  <si>
    <t>Ostale računalne usluge</t>
  </si>
  <si>
    <t>Grafičke i tiskarske usluge, usluge kopiranja i uvezivanja i slično</t>
  </si>
  <si>
    <t>Usluge pri registraciji prijevoznih sredstava</t>
  </si>
  <si>
    <t>Usluge čišćenja, pranja i slično</t>
  </si>
  <si>
    <t>Usluge čuvanja imovine i osoba</t>
  </si>
  <si>
    <t>Ostale nespomenute usluge</t>
  </si>
  <si>
    <t>Naknade ostalih troškova</t>
  </si>
  <si>
    <t xml:space="preserve">Rashodi po osnovi utroška lijekova </t>
  </si>
  <si>
    <t>Rashodi po osnovi utroška potrošnog medicinskog materijala</t>
  </si>
  <si>
    <t xml:space="preserve">Rashodi po osnovi otpisa lijekova </t>
  </si>
  <si>
    <t>Naknade za rad članovima predstavničkih i izvršnih tijela i upravnih vijeća</t>
  </si>
  <si>
    <t>Premije osiguranja prijevoznih sredstava</t>
  </si>
  <si>
    <t>Premije osiguranja ostale imovine</t>
  </si>
  <si>
    <t>Premije osiguranja zaposlenih</t>
  </si>
  <si>
    <t>Osiguranje za odgovornost iz djelatnosti</t>
  </si>
  <si>
    <t>Tuzemne članarine</t>
  </si>
  <si>
    <t>Norme</t>
  </si>
  <si>
    <t>Upravne i administrativne pristojbe</t>
  </si>
  <si>
    <t>Sudske pristojbe</t>
  </si>
  <si>
    <t>Javnobilježničke pristojbe</t>
  </si>
  <si>
    <t>Novčana naknada poslodavca zbog nezapošljavanja osoba s invaliditetom</t>
  </si>
  <si>
    <t>Ostale pristojbe i naknade</t>
  </si>
  <si>
    <t>Rashodi protokola (cvijeće, vijenci, svijeće i slično)</t>
  </si>
  <si>
    <t>Kamate za primljene kredite od tuzemnih kreditnih institucija izvan javnog sektora</t>
  </si>
  <si>
    <t>Kamate za odobrene, a nerealizirane kredite i zajmove - interkalarne kamate</t>
  </si>
  <si>
    <t>Usluge banaka</t>
  </si>
  <si>
    <t>Usluge platnog prometa</t>
  </si>
  <si>
    <t>Zatezne kamate za poreze</t>
  </si>
  <si>
    <t>Zatezne kamate za doprinose</t>
  </si>
  <si>
    <t>Zatezne kamate iz poslovnih odnosa</t>
  </si>
  <si>
    <t xml:space="preserve">Tekuće donacije građanima i kućanstvima  </t>
  </si>
  <si>
    <t xml:space="preserve">Tekuće donacije u naravi </t>
  </si>
  <si>
    <t>Ostali poslovni građevinski objekti</t>
  </si>
  <si>
    <t>Računala i računalna oprema</t>
  </si>
  <si>
    <t>Uredski namještaj</t>
  </si>
  <si>
    <t>Ostala uredska oprema</t>
  </si>
  <si>
    <t>Telefoni i ostali komunikacijski uređaji</t>
  </si>
  <si>
    <t>Oprema za grijanje, ventilaciju i hlađenje</t>
  </si>
  <si>
    <t>Oprema za održavanje prostorija</t>
  </si>
  <si>
    <t>Ostala oprema za održavanje i zaštitu</t>
  </si>
  <si>
    <t>Medicinska oprema</t>
  </si>
  <si>
    <t>Laboratorijska oprema</t>
  </si>
  <si>
    <t>Precizni i optički instrumenti</t>
  </si>
  <si>
    <t>Mjerni i kontrolni uređaji</t>
  </si>
  <si>
    <t>Ostali instrumenti, uređaji i strojevi</t>
  </si>
  <si>
    <t>Oprema</t>
  </si>
  <si>
    <t>Osobni automobili</t>
  </si>
  <si>
    <t>Dodatna ulaganja za ostalu nefinancijsku imovinu</t>
  </si>
  <si>
    <t>Tekuće pomoći od HZMO-a, HZZ-a i HZZO-a</t>
  </si>
  <si>
    <t>Tekuće pomoći iz državnog proračuna proračunskim korisnicima proračuna JLP(R)S</t>
  </si>
  <si>
    <t>Tekući prijenosi između proračunskih korisnika istog proračuna temeljem prijenosa EU sredstava</t>
  </si>
  <si>
    <t>Kamate na depozite po viđenju</t>
  </si>
  <si>
    <t>Zatezne kamate iz obveznih odnosa i drugo</t>
  </si>
  <si>
    <t>Prihodi od pozitivnih tečajnih razlika</t>
  </si>
  <si>
    <t>Sufinanciranje cijene usluga, participacije i slično</t>
  </si>
  <si>
    <t>Prihodi s osnova osiguranja, refundacije šteta i totalne štete</t>
  </si>
  <si>
    <t>Ostali nespomenuti prihodi po posebnim propisima</t>
  </si>
  <si>
    <t>Prihodi od pruženih usluga</t>
  </si>
  <si>
    <t>Donacije od trgovačkih društava</t>
  </si>
  <si>
    <t>Kapitalne donacije od trgovačkih društava</t>
  </si>
  <si>
    <t>Prihodi iz nadležnog proračuna za financiranje rashoda poslovanja</t>
  </si>
  <si>
    <t>Prihodi iz nadležnog proračuna za financiranje rashoda za nabavu nefinancijske imovine</t>
  </si>
  <si>
    <t>Ostala prijevozna sredstva u cestovnom prometu</t>
  </si>
  <si>
    <t>Višak prihoda</t>
  </si>
  <si>
    <t>Ukupno PRIHOD</t>
  </si>
  <si>
    <t>Ukupno RASHOD</t>
  </si>
  <si>
    <t>Rezultat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</si>
</sst>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  <font>
      <sz val="8"/>
      <color theme="8" tint="-0.499984740745262"/>
      <name val="Calibri"/>
      <family val="2"/>
      <charset val="238"/>
      <scheme val="minor"/>
    </font>
    <font>
      <sz val="10"/>
      <color indexed="8"/>
      <name val="MS Sans Serif"/>
      <family val="2"/>
    </font>
    <font>
      <sz val="10"/>
      <name val="Arial"/>
      <family val="2"/>
      <charset val="238"/>
    </font>
    <font>
      <b/>
      <sz val="12"/>
      <color theme="8" tint="-0.499984740745262"/>
      <name val="Calibri"/>
      <family val="2"/>
      <charset val="238"/>
      <scheme val="minor"/>
    </font>
    <font>
      <b/>
      <sz val="10"/>
      <color theme="8" tint="-0.499984740745262"/>
      <name val="Calibri"/>
      <family val="2"/>
      <charset val="238"/>
      <scheme val="minor"/>
    </font>
    <font>
      <b/>
      <sz val="10"/>
      <color theme="8" tint="-0.249977111117893"/>
      <name val="Calibri"/>
      <family val="2"/>
      <charset val="238"/>
      <scheme val="minor"/>
    </font>
    <font>
      <sz val="10"/>
      <color theme="8" tint="-0.499984740745262"/>
      <name val="Calibri"/>
      <family val="2"/>
      <charset val="238"/>
      <scheme val="minor"/>
    </font>
    <font>
      <sz val="10"/>
      <color theme="8" tint="-0.249977111117893"/>
      <name val="Calibri"/>
      <family val="2"/>
      <charset val="238"/>
      <scheme val="minor"/>
    </font>
    <font>
      <b/>
      <sz val="8"/>
      <color theme="8" tint="-0.499984740745262"/>
      <name val="Calibri"/>
      <family val="2"/>
      <charset val="238"/>
      <scheme val="minor"/>
    </font>
    <font>
      <b/>
      <sz val="9"/>
      <color theme="8" tint="-0.499984740745262"/>
      <name val="Calibri"/>
      <family val="2"/>
      <charset val="238"/>
      <scheme val="minor"/>
    </font>
    <font>
      <sz val="9"/>
      <color theme="8" tint="-0.499984740745262"/>
      <name val="Calibri"/>
      <family val="2"/>
      <charset val="238"/>
      <scheme val="minor"/>
    </font>
    <font>
      <b/>
      <sz val="10"/>
      <color theme="8" tint="-0.499984740745262"/>
      <name val="Calibri Light"/>
      <family val="2"/>
      <charset val="238"/>
      <scheme val="major"/>
    </font>
    <font>
      <sz val="10"/>
      <color theme="8" tint="-0.499984740745262"/>
      <name val="Calibri Light"/>
      <family val="2"/>
      <charset val="238"/>
      <scheme val="major"/>
    </font>
    <font>
      <sz val="12"/>
      <color theme="8" tint="-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0F8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double">
        <color auto="1"/>
      </right>
      <top style="hair">
        <color theme="9" tint="-0.24994659260841701"/>
      </top>
      <bottom style="hair">
        <color theme="9" tint="-0.2499465926084170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theme="9" tint="-0.24994659260841701"/>
      </right>
      <top style="hair">
        <color theme="9" tint="-0.2499465926084170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theme="9" tint="-0.24994659260841701"/>
      </left>
      <right style="hair">
        <color auto="1"/>
      </right>
      <top style="hair">
        <color theme="9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theme="9" tint="-0.2499465926084170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theme="9" tint="-0.24994659260841701"/>
      </top>
      <bottom style="hair">
        <color auto="1"/>
      </bottom>
      <diagonal/>
    </border>
    <border>
      <left style="hair">
        <color theme="9" tint="-0.2499465926084170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9" tint="-0.24994659260841701"/>
      </left>
      <right style="hair">
        <color auto="1"/>
      </right>
      <top style="hair">
        <color auto="1"/>
      </top>
      <bottom style="double">
        <color auto="1"/>
      </bottom>
      <diagonal/>
    </border>
  </borders>
  <cellStyleXfs count="4">
    <xf numFmtId="0" fontId="0" fillId="0" borderId="0"/>
    <xf numFmtId="0" fontId="1" fillId="4" borderId="0" applyNumberFormat="0" applyBorder="0" applyAlignment="0" applyProtection="0"/>
    <xf numFmtId="0" fontId="6" fillId="0" borderId="0"/>
    <xf numFmtId="0" fontId="7" fillId="0" borderId="0"/>
  </cellStyleXfs>
  <cellXfs count="25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3" fillId="6" borderId="18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0" xfId="0" applyFont="1"/>
    <xf numFmtId="0" fontId="3" fillId="7" borderId="18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 wrapText="1"/>
    </xf>
    <xf numFmtId="0" fontId="3" fillId="7" borderId="8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8" borderId="18" xfId="0" applyFont="1" applyFill="1" applyBorder="1" applyAlignment="1">
      <alignment horizontal="center" vertical="center" wrapText="1" readingOrder="1"/>
    </xf>
    <xf numFmtId="0" fontId="9" fillId="8" borderId="19" xfId="0" applyFont="1" applyFill="1" applyBorder="1" applyAlignment="1">
      <alignment horizontal="center" vertical="center" wrapText="1" readingOrder="1"/>
    </xf>
    <xf numFmtId="0" fontId="9" fillId="8" borderId="19" xfId="2" applyFont="1" applyFill="1" applyBorder="1" applyAlignment="1">
      <alignment horizontal="center" vertical="center" wrapText="1"/>
    </xf>
    <xf numFmtId="3" fontId="9" fillId="8" borderId="19" xfId="0" applyNumberFormat="1" applyFont="1" applyFill="1" applyBorder="1" applyAlignment="1">
      <alignment horizontal="center" vertical="center" wrapText="1"/>
    </xf>
    <xf numFmtId="3" fontId="9" fillId="8" borderId="20" xfId="0" applyNumberFormat="1" applyFont="1" applyFill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 readingOrder="1"/>
    </xf>
    <xf numFmtId="4" fontId="11" fillId="0" borderId="2" xfId="0" applyNumberFormat="1" applyFont="1" applyBorder="1" applyAlignment="1">
      <alignment vertical="center"/>
    </xf>
    <xf numFmtId="4" fontId="11" fillId="0" borderId="9" xfId="0" applyNumberFormat="1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1" fontId="9" fillId="8" borderId="8" xfId="0" applyNumberFormat="1" applyFont="1" applyFill="1" applyBorder="1" applyAlignment="1">
      <alignment horizontal="center" vertical="center"/>
    </xf>
    <xf numFmtId="0" fontId="9" fillId="8" borderId="2" xfId="0" applyFont="1" applyFill="1" applyBorder="1"/>
    <xf numFmtId="4" fontId="9" fillId="8" borderId="2" xfId="0" applyNumberFormat="1" applyFont="1" applyFill="1" applyBorder="1"/>
    <xf numFmtId="4" fontId="9" fillId="8" borderId="9" xfId="0" applyNumberFormat="1" applyFont="1" applyFill="1" applyBorder="1"/>
    <xf numFmtId="0" fontId="9" fillId="0" borderId="2" xfId="0" applyFont="1" applyBorder="1"/>
    <xf numFmtId="4" fontId="9" fillId="0" borderId="2" xfId="0" applyNumberFormat="1" applyFont="1" applyBorder="1"/>
    <xf numFmtId="4" fontId="9" fillId="0" borderId="9" xfId="0" applyNumberFormat="1" applyFont="1" applyBorder="1"/>
    <xf numFmtId="1" fontId="11" fillId="0" borderId="12" xfId="0" applyNumberFormat="1" applyFont="1" applyBorder="1" applyAlignment="1">
      <alignment horizontal="center" vertical="center"/>
    </xf>
    <xf numFmtId="0" fontId="9" fillId="0" borderId="13" xfId="0" applyFont="1" applyBorder="1"/>
    <xf numFmtId="4" fontId="9" fillId="0" borderId="13" xfId="0" applyNumberFormat="1" applyFont="1" applyBorder="1"/>
    <xf numFmtId="4" fontId="9" fillId="0" borderId="14" xfId="0" applyNumberFormat="1" applyFont="1" applyBorder="1"/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8" borderId="3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8" borderId="38" xfId="0" quotePrefix="1" applyFont="1" applyFill="1" applyBorder="1" applyAlignment="1">
      <alignment horizontal="center" vertical="center" wrapText="1"/>
    </xf>
    <xf numFmtId="0" fontId="3" fillId="8" borderId="26" xfId="0" quotePrefix="1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13" fillId="0" borderId="39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3" borderId="4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40" xfId="0" applyNumberFormat="1" applyFont="1" applyFill="1" applyBorder="1" applyAlignment="1">
      <alignment horizontal="center" vertical="center"/>
    </xf>
    <xf numFmtId="0" fontId="4" fillId="0" borderId="4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0" fontId="4" fillId="0" borderId="41" xfId="0" quotePrefix="1" applyFont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/>
    </xf>
    <xf numFmtId="0" fontId="4" fillId="0" borderId="41" xfId="0" quotePrefix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40" xfId="0" applyNumberFormat="1" applyFont="1" applyBorder="1" applyAlignment="1">
      <alignment horizontal="center" vertical="center" wrapText="1"/>
    </xf>
    <xf numFmtId="0" fontId="3" fillId="3" borderId="42" xfId="0" quotePrefix="1" applyFont="1" applyFill="1" applyBorder="1" applyAlignment="1">
      <alignment horizontal="left" vertical="center" wrapText="1"/>
    </xf>
    <xf numFmtId="3" fontId="3" fillId="3" borderId="29" xfId="0" applyNumberFormat="1" applyFont="1" applyFill="1" applyBorder="1" applyAlignment="1">
      <alignment horizontal="right" vertical="center"/>
    </xf>
    <xf numFmtId="3" fontId="3" fillId="3" borderId="29" xfId="0" applyNumberFormat="1" applyFont="1" applyFill="1" applyBorder="1" applyAlignment="1">
      <alignment horizontal="center" vertical="center" wrapText="1"/>
    </xf>
    <xf numFmtId="3" fontId="3" fillId="3" borderId="3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3" fillId="3" borderId="29" xfId="0" applyNumberFormat="1" applyFont="1" applyFill="1" applyBorder="1" applyAlignment="1">
      <alignment horizontal="center" vertical="center"/>
    </xf>
    <xf numFmtId="3" fontId="3" fillId="3" borderId="3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left" wrapText="1"/>
    </xf>
    <xf numFmtId="3" fontId="3" fillId="0" borderId="0" xfId="0" applyNumberFormat="1" applyFont="1" applyAlignment="1">
      <alignment horizontal="right"/>
    </xf>
    <xf numFmtId="0" fontId="14" fillId="0" borderId="0" xfId="0" quotePrefix="1" applyFont="1" applyAlignment="1">
      <alignment horizontal="left" wrapText="1"/>
    </xf>
    <xf numFmtId="0" fontId="14" fillId="0" borderId="0" xfId="0" quotePrefix="1" applyFont="1" applyAlignment="1">
      <alignment horizontal="left" wrapText="1"/>
    </xf>
    <xf numFmtId="3" fontId="14" fillId="0" borderId="0" xfId="0" applyNumberFormat="1" applyFont="1" applyAlignment="1">
      <alignment horizontal="right"/>
    </xf>
    <xf numFmtId="0" fontId="15" fillId="0" borderId="0" xfId="0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vertical="center" wrapText="1"/>
    </xf>
    <xf numFmtId="3" fontId="8" fillId="0" borderId="0" xfId="0" applyNumberFormat="1" applyFont="1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/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3" fontId="3" fillId="9" borderId="6" xfId="1" applyNumberFormat="1" applyFont="1" applyFill="1" applyBorder="1" applyAlignment="1">
      <alignment horizontal="center" vertical="center" wrapText="1"/>
    </xf>
    <xf numFmtId="3" fontId="3" fillId="9" borderId="7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1" fontId="3" fillId="5" borderId="18" xfId="0" applyNumberFormat="1" applyFont="1" applyFill="1" applyBorder="1" applyAlignment="1">
      <alignment horizontal="center" vertical="center"/>
    </xf>
    <xf numFmtId="1" fontId="3" fillId="5" borderId="19" xfId="0" applyNumberFormat="1" applyFont="1" applyFill="1" applyBorder="1" applyAlignment="1">
      <alignment horizontal="left" vertical="center"/>
    </xf>
    <xf numFmtId="3" fontId="3" fillId="5" borderId="19" xfId="0" applyNumberFormat="1" applyFont="1" applyFill="1" applyBorder="1" applyAlignment="1">
      <alignment horizontal="right" vertical="center"/>
    </xf>
    <xf numFmtId="4" fontId="3" fillId="5" borderId="19" xfId="0" applyNumberFormat="1" applyFont="1" applyFill="1" applyBorder="1" applyAlignment="1">
      <alignment horizontal="right" vertical="center"/>
    </xf>
    <xf numFmtId="4" fontId="3" fillId="5" borderId="20" xfId="0" applyNumberFormat="1" applyFont="1" applyFill="1" applyBorder="1" applyAlignment="1">
      <alignment horizontal="right" vertical="center"/>
    </xf>
    <xf numFmtId="0" fontId="3" fillId="6" borderId="8" xfId="1" applyFont="1" applyFill="1" applyBorder="1" applyAlignment="1">
      <alignment horizontal="right" vertical="center"/>
    </xf>
    <xf numFmtId="0" fontId="3" fillId="6" borderId="2" xfId="1" applyFont="1" applyFill="1" applyBorder="1" applyAlignment="1">
      <alignment horizontal="left" vertical="center"/>
    </xf>
    <xf numFmtId="3" fontId="3" fillId="6" borderId="2" xfId="1" applyNumberFormat="1" applyFont="1" applyFill="1" applyBorder="1" applyAlignment="1">
      <alignment horizontal="right" vertical="center"/>
    </xf>
    <xf numFmtId="4" fontId="3" fillId="6" borderId="2" xfId="1" applyNumberFormat="1" applyFont="1" applyFill="1" applyBorder="1" applyAlignment="1">
      <alignment horizontal="right" vertical="center"/>
    </xf>
    <xf numFmtId="4" fontId="3" fillId="6" borderId="9" xfId="1" applyNumberFormat="1" applyFont="1" applyFill="1" applyBorder="1" applyAlignment="1">
      <alignment horizontal="right" vertical="center"/>
    </xf>
    <xf numFmtId="0" fontId="3" fillId="7" borderId="8" xfId="0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left" vertical="center"/>
    </xf>
    <xf numFmtId="3" fontId="3" fillId="7" borderId="2" xfId="1" applyNumberFormat="1" applyFont="1" applyFill="1" applyBorder="1" applyAlignment="1">
      <alignment horizontal="right" vertical="center"/>
    </xf>
    <xf numFmtId="4" fontId="3" fillId="7" borderId="2" xfId="1" applyNumberFormat="1" applyFont="1" applyFill="1" applyBorder="1" applyAlignment="1">
      <alignment horizontal="right" vertical="center"/>
    </xf>
    <xf numFmtId="4" fontId="3" fillId="7" borderId="9" xfId="1" applyNumberFormat="1" applyFont="1" applyFill="1" applyBorder="1" applyAlignment="1">
      <alignment horizontal="right" vertical="center"/>
    </xf>
    <xf numFmtId="0" fontId="3" fillId="9" borderId="8" xfId="0" applyFont="1" applyFill="1" applyBorder="1" applyAlignment="1">
      <alignment horizontal="right" vertical="center"/>
    </xf>
    <xf numFmtId="0" fontId="3" fillId="9" borderId="2" xfId="0" applyFont="1" applyFill="1" applyBorder="1" applyAlignment="1">
      <alignment horizontal="left" vertical="center"/>
    </xf>
    <xf numFmtId="3" fontId="3" fillId="9" borderId="2" xfId="1" applyNumberFormat="1" applyFont="1" applyFill="1" applyBorder="1" applyAlignment="1">
      <alignment horizontal="right" vertical="center"/>
    </xf>
    <xf numFmtId="4" fontId="3" fillId="9" borderId="2" xfId="1" applyNumberFormat="1" applyFont="1" applyFill="1" applyBorder="1" applyAlignment="1">
      <alignment horizontal="right" vertical="center"/>
    </xf>
    <xf numFmtId="4" fontId="3" fillId="9" borderId="9" xfId="1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3" fontId="4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9" xfId="1" applyNumberFormat="1" applyFont="1" applyFill="1" applyBorder="1" applyAlignment="1">
      <alignment horizontal="right" vertical="center"/>
    </xf>
    <xf numFmtId="0" fontId="4" fillId="9" borderId="8" xfId="0" applyFont="1" applyFill="1" applyBorder="1" applyAlignment="1">
      <alignment horizontal="right" vertical="center"/>
    </xf>
    <xf numFmtId="0" fontId="4" fillId="9" borderId="2" xfId="0" applyFont="1" applyFill="1" applyBorder="1" applyAlignment="1">
      <alignment horizontal="left" vertical="center"/>
    </xf>
    <xf numFmtId="3" fontId="4" fillId="9" borderId="2" xfId="1" applyNumberFormat="1" applyFont="1" applyFill="1" applyBorder="1" applyAlignment="1">
      <alignment horizontal="right" vertical="center"/>
    </xf>
    <xf numFmtId="4" fontId="4" fillId="9" borderId="2" xfId="1" applyNumberFormat="1" applyFont="1" applyFill="1" applyBorder="1" applyAlignment="1">
      <alignment horizontal="right" vertical="center"/>
    </xf>
    <xf numFmtId="4" fontId="4" fillId="9" borderId="9" xfId="1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9" borderId="2" xfId="0" applyNumberFormat="1" applyFont="1" applyFill="1" applyBorder="1" applyAlignment="1">
      <alignment horizontal="right" vertical="center"/>
    </xf>
    <xf numFmtId="4" fontId="4" fillId="9" borderId="2" xfId="0" applyNumberFormat="1" applyFont="1" applyFill="1" applyBorder="1" applyAlignment="1">
      <alignment horizontal="right" vertical="center"/>
    </xf>
    <xf numFmtId="4" fontId="4" fillId="9" borderId="9" xfId="0" applyNumberFormat="1" applyFont="1" applyFill="1" applyBorder="1" applyAlignment="1">
      <alignment horizontal="right" vertical="center"/>
    </xf>
    <xf numFmtId="0" fontId="3" fillId="6" borderId="8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vertical="center"/>
    </xf>
    <xf numFmtId="3" fontId="3" fillId="6" borderId="2" xfId="0" applyNumberFormat="1" applyFont="1" applyFill="1" applyBorder="1" applyAlignment="1">
      <alignment horizontal="right" vertical="center"/>
    </xf>
    <xf numFmtId="4" fontId="3" fillId="6" borderId="2" xfId="0" applyNumberFormat="1" applyFont="1" applyFill="1" applyBorder="1" applyAlignment="1">
      <alignment horizontal="right" vertical="center"/>
    </xf>
    <xf numFmtId="4" fontId="3" fillId="6" borderId="9" xfId="0" applyNumberFormat="1" applyFont="1" applyFill="1" applyBorder="1" applyAlignment="1">
      <alignment horizontal="right" vertical="center"/>
    </xf>
    <xf numFmtId="0" fontId="3" fillId="7" borderId="2" xfId="0" applyFont="1" applyFill="1" applyBorder="1" applyAlignment="1">
      <alignment vertical="center"/>
    </xf>
    <xf numFmtId="3" fontId="3" fillId="7" borderId="2" xfId="0" applyNumberFormat="1" applyFont="1" applyFill="1" applyBorder="1" applyAlignment="1">
      <alignment horizontal="right" vertical="center"/>
    </xf>
    <xf numFmtId="4" fontId="3" fillId="7" borderId="2" xfId="0" applyNumberFormat="1" applyFont="1" applyFill="1" applyBorder="1" applyAlignment="1">
      <alignment horizontal="right" vertical="center"/>
    </xf>
    <xf numFmtId="4" fontId="3" fillId="7" borderId="9" xfId="0" applyNumberFormat="1" applyFont="1" applyFill="1" applyBorder="1" applyAlignment="1">
      <alignment horizontal="right" vertical="center"/>
    </xf>
    <xf numFmtId="0" fontId="3" fillId="9" borderId="2" xfId="0" applyFont="1" applyFill="1" applyBorder="1" applyAlignment="1">
      <alignment vertical="center"/>
    </xf>
    <xf numFmtId="3" fontId="3" fillId="9" borderId="2" xfId="0" applyNumberFormat="1" applyFont="1" applyFill="1" applyBorder="1" applyAlignment="1">
      <alignment horizontal="right" vertical="center"/>
    </xf>
    <xf numFmtId="4" fontId="3" fillId="9" borderId="2" xfId="0" applyNumberFormat="1" applyFont="1" applyFill="1" applyBorder="1" applyAlignment="1">
      <alignment horizontal="right" vertical="center"/>
    </xf>
    <xf numFmtId="4" fontId="3" fillId="9" borderId="9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3" fontId="4" fillId="0" borderId="13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4" fontId="4" fillId="0" borderId="14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3" fillId="6" borderId="2" xfId="1" applyFont="1" applyFill="1" applyBorder="1" applyAlignment="1">
      <alignment vertical="center" wrapText="1"/>
    </xf>
    <xf numFmtId="0" fontId="4" fillId="9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6" fillId="7" borderId="21" xfId="0" applyFont="1" applyFill="1" applyBorder="1" applyAlignment="1">
      <alignment horizontal="right" vertical="center"/>
    </xf>
    <xf numFmtId="0" fontId="16" fillId="7" borderId="3" xfId="0" applyFont="1" applyFill="1" applyBorder="1" applyAlignment="1">
      <alignment vertical="center"/>
    </xf>
    <xf numFmtId="0" fontId="16" fillId="9" borderId="21" xfId="0" applyFont="1" applyFill="1" applyBorder="1" applyAlignment="1">
      <alignment horizontal="right" vertical="center"/>
    </xf>
    <xf numFmtId="0" fontId="16" fillId="9" borderId="3" xfId="0" applyFont="1" applyFill="1" applyBorder="1" applyAlignment="1">
      <alignment vertical="center"/>
    </xf>
    <xf numFmtId="0" fontId="17" fillId="0" borderId="21" xfId="0" applyFont="1" applyBorder="1" applyAlignment="1">
      <alignment horizontal="right" vertical="center"/>
    </xf>
    <xf numFmtId="0" fontId="17" fillId="0" borderId="3" xfId="0" applyFont="1" applyBorder="1" applyAlignment="1">
      <alignment vertical="center"/>
    </xf>
    <xf numFmtId="0" fontId="3" fillId="6" borderId="2" xfId="1" applyFont="1" applyFill="1" applyBorder="1" applyAlignment="1">
      <alignment horizontal="left" vertical="center" wrapText="1"/>
    </xf>
    <xf numFmtId="3" fontId="3" fillId="6" borderId="2" xfId="1" applyNumberFormat="1" applyFont="1" applyFill="1" applyBorder="1" applyAlignment="1">
      <alignment horizontal="right" vertical="center" wrapText="1"/>
    </xf>
    <xf numFmtId="4" fontId="3" fillId="6" borderId="2" xfId="1" applyNumberFormat="1" applyFont="1" applyFill="1" applyBorder="1" applyAlignment="1">
      <alignment horizontal="right" vertical="center" wrapText="1"/>
    </xf>
    <xf numFmtId="4" fontId="3" fillId="6" borderId="9" xfId="1" applyNumberFormat="1" applyFont="1" applyFill="1" applyBorder="1" applyAlignment="1">
      <alignment horizontal="right" vertical="center" wrapText="1"/>
    </xf>
    <xf numFmtId="0" fontId="3" fillId="7" borderId="21" xfId="0" applyFont="1" applyFill="1" applyBorder="1" applyAlignment="1">
      <alignment horizontal="right" vertical="center"/>
    </xf>
    <xf numFmtId="0" fontId="3" fillId="7" borderId="3" xfId="0" applyFont="1" applyFill="1" applyBorder="1" applyAlignment="1">
      <alignment vertical="center"/>
    </xf>
    <xf numFmtId="3" fontId="3" fillId="7" borderId="3" xfId="0" applyNumberFormat="1" applyFont="1" applyFill="1" applyBorder="1" applyAlignment="1">
      <alignment horizontal="right" vertical="center"/>
    </xf>
    <xf numFmtId="4" fontId="3" fillId="7" borderId="3" xfId="0" applyNumberFormat="1" applyFont="1" applyFill="1" applyBorder="1" applyAlignment="1">
      <alignment horizontal="right" vertical="center"/>
    </xf>
    <xf numFmtId="4" fontId="3" fillId="7" borderId="22" xfId="0" applyNumberFormat="1" applyFont="1" applyFill="1" applyBorder="1" applyAlignment="1">
      <alignment horizontal="right" vertical="center"/>
    </xf>
    <xf numFmtId="0" fontId="3" fillId="9" borderId="21" xfId="0" applyFont="1" applyFill="1" applyBorder="1" applyAlignment="1">
      <alignment horizontal="right" vertical="center"/>
    </xf>
    <xf numFmtId="0" fontId="3" fillId="9" borderId="3" xfId="0" applyFont="1" applyFill="1" applyBorder="1" applyAlignment="1">
      <alignment vertical="center"/>
    </xf>
    <xf numFmtId="3" fontId="3" fillId="9" borderId="3" xfId="0" applyNumberFormat="1" applyFont="1" applyFill="1" applyBorder="1" applyAlignment="1">
      <alignment horizontal="right" vertical="center"/>
    </xf>
    <xf numFmtId="4" fontId="3" fillId="9" borderId="3" xfId="0" applyNumberFormat="1" applyFont="1" applyFill="1" applyBorder="1" applyAlignment="1">
      <alignment horizontal="right" vertical="center"/>
    </xf>
    <xf numFmtId="4" fontId="3" fillId="9" borderId="22" xfId="0" applyNumberFormat="1" applyFont="1" applyFill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3" fontId="4" fillId="0" borderId="3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0" fontId="3" fillId="9" borderId="43" xfId="0" applyFont="1" applyFill="1" applyBorder="1" applyAlignment="1">
      <alignment vertical="center"/>
    </xf>
    <xf numFmtId="3" fontId="3" fillId="9" borderId="44" xfId="0" applyNumberFormat="1" applyFont="1" applyFill="1" applyBorder="1" applyAlignment="1">
      <alignment horizontal="right" vertical="center"/>
    </xf>
    <xf numFmtId="4" fontId="3" fillId="9" borderId="44" xfId="0" applyNumberFormat="1" applyFont="1" applyFill="1" applyBorder="1" applyAlignment="1">
      <alignment horizontal="right" vertical="center"/>
    </xf>
    <xf numFmtId="4" fontId="3" fillId="9" borderId="45" xfId="0" applyNumberFormat="1" applyFont="1" applyFill="1" applyBorder="1" applyAlignment="1">
      <alignment horizontal="right" vertical="center"/>
    </xf>
    <xf numFmtId="0" fontId="4" fillId="0" borderId="46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0" fontId="3" fillId="9" borderId="46" xfId="0" applyFont="1" applyFill="1" applyBorder="1" applyAlignment="1">
      <alignment vertical="center"/>
    </xf>
    <xf numFmtId="0" fontId="3" fillId="7" borderId="46" xfId="0" applyFont="1" applyFill="1" applyBorder="1" applyAlignment="1">
      <alignment horizontal="left" vertical="center"/>
    </xf>
    <xf numFmtId="0" fontId="3" fillId="9" borderId="46" xfId="0" applyFont="1" applyFill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24" xfId="0" applyFont="1" applyBorder="1" applyAlignment="1">
      <alignment horizontal="right" vertical="center"/>
    </xf>
    <xf numFmtId="0" fontId="4" fillId="0" borderId="47" xfId="0" applyFont="1" applyBorder="1" applyAlignment="1">
      <alignment horizontal="left" vertical="center"/>
    </xf>
    <xf numFmtId="0" fontId="3" fillId="6" borderId="19" xfId="0" applyFont="1" applyFill="1" applyBorder="1" applyAlignment="1">
      <alignment horizontal="center" vertical="center" wrapText="1"/>
    </xf>
    <xf numFmtId="3" fontId="3" fillId="6" borderId="19" xfId="0" applyNumberFormat="1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" fontId="3" fillId="7" borderId="19" xfId="0" applyNumberFormat="1" applyFont="1" applyFill="1" applyBorder="1" applyAlignment="1">
      <alignment vertical="center"/>
    </xf>
    <xf numFmtId="4" fontId="3" fillId="7" borderId="19" xfId="0" applyNumberFormat="1" applyFont="1" applyFill="1" applyBorder="1" applyAlignment="1">
      <alignment horizontal="right" vertical="center"/>
    </xf>
    <xf numFmtId="4" fontId="3" fillId="7" borderId="20" xfId="0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3" fontId="3" fillId="7" borderId="2" xfId="0" applyNumberFormat="1" applyFont="1" applyFill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3" fontId="3" fillId="3" borderId="19" xfId="0" applyNumberFormat="1" applyFont="1" applyFill="1" applyBorder="1" applyAlignment="1">
      <alignment horizontal="right" vertical="center"/>
    </xf>
    <xf numFmtId="4" fontId="3" fillId="3" borderId="19" xfId="0" applyNumberFormat="1" applyFont="1" applyFill="1" applyBorder="1" applyAlignment="1">
      <alignment vertical="center"/>
    </xf>
    <xf numFmtId="4" fontId="3" fillId="3" borderId="20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0" fontId="4" fillId="2" borderId="12" xfId="0" quotePrefix="1" applyFont="1" applyFill="1" applyBorder="1" applyAlignment="1">
      <alignment horizontal="left" vertical="center" wrapText="1"/>
    </xf>
    <xf numFmtId="3" fontId="4" fillId="2" borderId="13" xfId="0" applyNumberFormat="1" applyFont="1" applyFill="1" applyBorder="1" applyAlignment="1">
      <alignment horizontal="right" vertical="center"/>
    </xf>
    <xf numFmtId="4" fontId="4" fillId="0" borderId="13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0" fontId="3" fillId="8" borderId="32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center" vertical="center" wrapText="1"/>
    </xf>
    <xf numFmtId="0" fontId="3" fillId="8" borderId="35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left" vertical="center" wrapText="1"/>
    </xf>
    <xf numFmtId="4" fontId="4" fillId="2" borderId="26" xfId="0" applyNumberFormat="1" applyFont="1" applyFill="1" applyBorder="1" applyAlignment="1">
      <alignment horizontal="right" vertical="center"/>
    </xf>
    <xf numFmtId="4" fontId="4" fillId="0" borderId="26" xfId="0" applyNumberFormat="1" applyFont="1" applyBorder="1" applyAlignment="1">
      <alignment vertical="center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3" fillId="2" borderId="29" xfId="0" applyFont="1" applyFill="1" applyBorder="1" applyAlignment="1">
      <alignment vertical="center" wrapText="1"/>
    </xf>
    <xf numFmtId="4" fontId="4" fillId="2" borderId="29" xfId="0" applyNumberFormat="1" applyFont="1" applyFill="1" applyBorder="1" applyAlignment="1">
      <alignment horizontal="right" vertical="center"/>
    </xf>
    <xf numFmtId="4" fontId="4" fillId="0" borderId="29" xfId="0" applyNumberFormat="1" applyFont="1" applyBorder="1" applyAlignment="1">
      <alignment vertical="center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</cellXfs>
  <cellStyles count="4">
    <cellStyle name="Dobro" xfId="1" builtinId="26"/>
    <cellStyle name="Normal 2" xfId="2" xr:uid="{EF6265DA-3997-4FDB-9EF3-B841F244A797}"/>
    <cellStyle name="Normalno" xfId="0" builtinId="0"/>
    <cellStyle name="Normalno 2" xfId="3" xr:uid="{6DFC02CD-9DE9-4A7A-A018-E726F303260A}"/>
  </cellStyles>
  <dxfs count="0"/>
  <tableStyles count="0" defaultTableStyle="TableStyleMedium2" defaultPivotStyle="PivotStyleLight16"/>
  <colors>
    <mruColors>
      <color rgb="FFECF0F8"/>
      <color rgb="FFB7D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G32"/>
  <sheetViews>
    <sheetView tabSelected="1" topLeftCell="A13" zoomScaleNormal="100" workbookViewId="0">
      <selection sqref="A1:G1"/>
    </sheetView>
  </sheetViews>
  <sheetFormatPr defaultRowHeight="15" x14ac:dyDescent="0.25"/>
  <cols>
    <col min="1" max="1" width="55.7109375" style="1" customWidth="1"/>
    <col min="2" max="5" width="25.7109375" style="1" customWidth="1"/>
    <col min="6" max="7" width="15.7109375" style="1" customWidth="1"/>
    <col min="8" max="16384" width="9.140625" style="1"/>
  </cols>
  <sheetData>
    <row r="1" spans="1:7" s="4" customFormat="1" ht="20.100000000000001" customHeight="1" x14ac:dyDescent="0.25">
      <c r="A1" s="46" t="s">
        <v>167</v>
      </c>
      <c r="B1" s="46"/>
      <c r="C1" s="46"/>
      <c r="D1" s="46"/>
      <c r="E1" s="46"/>
      <c r="F1" s="46"/>
      <c r="G1" s="46"/>
    </row>
    <row r="2" spans="1:7" s="4" customFormat="1" ht="9.9499999999999993" customHeight="1" x14ac:dyDescent="0.25">
      <c r="A2" s="47"/>
      <c r="B2" s="47"/>
      <c r="C2" s="47"/>
      <c r="D2" s="47"/>
      <c r="E2" s="47"/>
      <c r="F2" s="47"/>
    </row>
    <row r="3" spans="1:7" s="4" customFormat="1" ht="20.100000000000001" customHeight="1" x14ac:dyDescent="0.25">
      <c r="A3" s="46" t="s">
        <v>0</v>
      </c>
      <c r="B3" s="46"/>
      <c r="C3" s="46"/>
      <c r="D3" s="46"/>
      <c r="E3" s="46"/>
      <c r="F3" s="46"/>
      <c r="G3" s="46"/>
    </row>
    <row r="4" spans="1:7" s="4" customFormat="1" ht="9.9499999999999993" customHeight="1" x14ac:dyDescent="0.25">
      <c r="A4" s="48"/>
      <c r="B4" s="47"/>
      <c r="C4" s="47"/>
      <c r="D4" s="47"/>
      <c r="E4" s="49"/>
      <c r="F4" s="49"/>
    </row>
    <row r="5" spans="1:7" s="4" customFormat="1" ht="20.100000000000001" customHeight="1" x14ac:dyDescent="0.25">
      <c r="A5" s="46" t="s">
        <v>1</v>
      </c>
      <c r="B5" s="46"/>
      <c r="C5" s="46"/>
      <c r="D5" s="46"/>
      <c r="E5" s="46"/>
      <c r="F5" s="46"/>
      <c r="G5" s="46"/>
    </row>
    <row r="6" spans="1:7" ht="18" customHeight="1" thickBot="1" x14ac:dyDescent="0.3">
      <c r="A6" s="47"/>
      <c r="B6" s="2"/>
      <c r="C6" s="2"/>
      <c r="D6" s="2"/>
      <c r="E6" s="2"/>
      <c r="F6" s="2"/>
    </row>
    <row r="7" spans="1:7" ht="30" customHeight="1" thickTop="1" thickBot="1" x14ac:dyDescent="0.3">
      <c r="A7" s="50" t="s">
        <v>2</v>
      </c>
      <c r="B7" s="51"/>
      <c r="C7" s="51"/>
      <c r="D7" s="51"/>
      <c r="E7" s="51"/>
      <c r="F7" s="52"/>
    </row>
    <row r="8" spans="1:7" ht="35.1" customHeight="1" thickTop="1" x14ac:dyDescent="0.25">
      <c r="A8" s="53" t="s">
        <v>3</v>
      </c>
      <c r="B8" s="54" t="s">
        <v>168</v>
      </c>
      <c r="C8" s="55" t="s">
        <v>170</v>
      </c>
      <c r="D8" s="55" t="s">
        <v>171</v>
      </c>
      <c r="E8" s="54" t="s">
        <v>169</v>
      </c>
      <c r="F8" s="55" t="s">
        <v>4</v>
      </c>
      <c r="G8" s="56" t="s">
        <v>5</v>
      </c>
    </row>
    <row r="9" spans="1:7" s="61" customFormat="1" ht="15" customHeight="1" x14ac:dyDescent="0.25">
      <c r="A9" s="57">
        <v>1</v>
      </c>
      <c r="B9" s="58">
        <v>2</v>
      </c>
      <c r="C9" s="59">
        <v>3</v>
      </c>
      <c r="D9" s="59">
        <v>4</v>
      </c>
      <c r="E9" s="59">
        <v>5</v>
      </c>
      <c r="F9" s="59" t="s">
        <v>6</v>
      </c>
      <c r="G9" s="60" t="s">
        <v>7</v>
      </c>
    </row>
    <row r="10" spans="1:7" ht="24.95" customHeight="1" x14ac:dyDescent="0.25">
      <c r="A10" s="62" t="s">
        <v>8</v>
      </c>
      <c r="B10" s="63">
        <f>SUM(B11:B12)</f>
        <v>8763393.6600000001</v>
      </c>
      <c r="C10" s="63">
        <f t="shared" ref="C10:E10" si="0">SUM(C11:C12)</f>
        <v>24975700</v>
      </c>
      <c r="D10" s="63">
        <f t="shared" si="0"/>
        <v>25985700</v>
      </c>
      <c r="E10" s="63">
        <f t="shared" si="0"/>
        <v>11179984.289999999</v>
      </c>
      <c r="F10" s="64">
        <f t="shared" ref="F10:F16" si="1">E10/B10*100</f>
        <v>127.57596798407431</v>
      </c>
      <c r="G10" s="65">
        <f t="shared" ref="G10" si="2">E10/D10*100</f>
        <v>43.023602558330154</v>
      </c>
    </row>
    <row r="11" spans="1:7" ht="24.95" customHeight="1" x14ac:dyDescent="0.25">
      <c r="A11" s="66" t="s">
        <v>9</v>
      </c>
      <c r="B11" s="67">
        <v>8763393.6600000001</v>
      </c>
      <c r="C11" s="67">
        <v>24970700</v>
      </c>
      <c r="D11" s="67">
        <v>25980700</v>
      </c>
      <c r="E11" s="67">
        <v>11163045.289999999</v>
      </c>
      <c r="F11" s="68">
        <f t="shared" si="1"/>
        <v>127.38267528655103</v>
      </c>
      <c r="G11" s="69">
        <f t="shared" ref="G11:G16" si="3">E11/D11*100</f>
        <v>42.966684077026407</v>
      </c>
    </row>
    <row r="12" spans="1:7" ht="24.95" customHeight="1" x14ac:dyDescent="0.25">
      <c r="A12" s="70" t="s">
        <v>10</v>
      </c>
      <c r="B12" s="67">
        <v>0</v>
      </c>
      <c r="C12" s="67">
        <v>5000</v>
      </c>
      <c r="D12" s="67">
        <v>5000</v>
      </c>
      <c r="E12" s="67">
        <v>16939</v>
      </c>
      <c r="F12" s="68" t="e">
        <f t="shared" si="1"/>
        <v>#DIV/0!</v>
      </c>
      <c r="G12" s="69">
        <f t="shared" si="3"/>
        <v>338.78</v>
      </c>
    </row>
    <row r="13" spans="1:7" ht="24.95" customHeight="1" x14ac:dyDescent="0.25">
      <c r="A13" s="71" t="s">
        <v>11</v>
      </c>
      <c r="B13" s="63">
        <f>SUM(B14:B15)</f>
        <v>9623630.6600000001</v>
      </c>
      <c r="C13" s="63">
        <f t="shared" ref="C13:E13" si="4">SUM(C14:C15)</f>
        <v>26970700</v>
      </c>
      <c r="D13" s="63">
        <f t="shared" si="4"/>
        <v>27715730</v>
      </c>
      <c r="E13" s="63">
        <f t="shared" si="4"/>
        <v>11340887.210000001</v>
      </c>
      <c r="F13" s="64">
        <f t="shared" si="1"/>
        <v>117.84416516666279</v>
      </c>
      <c r="G13" s="65">
        <f t="shared" si="3"/>
        <v>40.918594639217517</v>
      </c>
    </row>
    <row r="14" spans="1:7" ht="24.95" customHeight="1" x14ac:dyDescent="0.25">
      <c r="A14" s="72" t="s">
        <v>12</v>
      </c>
      <c r="B14" s="67">
        <v>9309988.6899999995</v>
      </c>
      <c r="C14" s="67">
        <v>26013340</v>
      </c>
      <c r="D14" s="67">
        <v>26785612</v>
      </c>
      <c r="E14" s="67">
        <v>11272232</v>
      </c>
      <c r="F14" s="73">
        <f t="shared" si="1"/>
        <v>121.0767528870113</v>
      </c>
      <c r="G14" s="74">
        <f t="shared" si="3"/>
        <v>42.083160168227629</v>
      </c>
    </row>
    <row r="15" spans="1:7" ht="24.95" customHeight="1" x14ac:dyDescent="0.25">
      <c r="A15" s="70" t="s">
        <v>13</v>
      </c>
      <c r="B15" s="67">
        <v>313641.96999999997</v>
      </c>
      <c r="C15" s="67">
        <v>957360</v>
      </c>
      <c r="D15" s="67">
        <v>930118</v>
      </c>
      <c r="E15" s="67">
        <v>68655.210000000006</v>
      </c>
      <c r="F15" s="73">
        <f t="shared" si="1"/>
        <v>21.889675670638091</v>
      </c>
      <c r="G15" s="74">
        <f t="shared" si="3"/>
        <v>7.3813440875243792</v>
      </c>
    </row>
    <row r="16" spans="1:7" ht="24.95" customHeight="1" thickBot="1" x14ac:dyDescent="0.3">
      <c r="A16" s="75" t="s">
        <v>14</v>
      </c>
      <c r="B16" s="76">
        <f>B10-B13</f>
        <v>-860237</v>
      </c>
      <c r="C16" s="76">
        <f t="shared" ref="C16:E16" si="5">C10-C13</f>
        <v>-1995000</v>
      </c>
      <c r="D16" s="76">
        <f t="shared" si="5"/>
        <v>-1730030</v>
      </c>
      <c r="E16" s="76">
        <f t="shared" si="5"/>
        <v>-160902.92000000179</v>
      </c>
      <c r="F16" s="77">
        <f t="shared" si="1"/>
        <v>18.704487251769198</v>
      </c>
      <c r="G16" s="78">
        <f t="shared" si="3"/>
        <v>9.3005855389791954</v>
      </c>
    </row>
    <row r="17" spans="1:7" ht="30" customHeight="1" thickTop="1" thickBot="1" x14ac:dyDescent="0.3">
      <c r="A17" s="47"/>
      <c r="B17" s="79"/>
      <c r="C17" s="79"/>
      <c r="D17" s="8"/>
    </row>
    <row r="18" spans="1:7" ht="30" customHeight="1" thickTop="1" thickBot="1" x14ac:dyDescent="0.3">
      <c r="A18" s="50" t="s">
        <v>15</v>
      </c>
      <c r="B18" s="79"/>
      <c r="C18" s="79"/>
      <c r="D18" s="8"/>
    </row>
    <row r="19" spans="1:7" ht="35.1" customHeight="1" thickTop="1" x14ac:dyDescent="0.25">
      <c r="A19" s="53" t="s">
        <v>3</v>
      </c>
      <c r="B19" s="54" t="s">
        <v>168</v>
      </c>
      <c r="C19" s="55" t="s">
        <v>170</v>
      </c>
      <c r="D19" s="55" t="s">
        <v>171</v>
      </c>
      <c r="E19" s="54" t="s">
        <v>169</v>
      </c>
      <c r="F19" s="55" t="s">
        <v>4</v>
      </c>
      <c r="G19" s="56" t="s">
        <v>5</v>
      </c>
    </row>
    <row r="20" spans="1:7" s="80" customFormat="1" ht="15" customHeight="1" x14ac:dyDescent="0.25">
      <c r="A20" s="57">
        <v>1</v>
      </c>
      <c r="B20" s="58">
        <v>2</v>
      </c>
      <c r="C20" s="59">
        <v>3</v>
      </c>
      <c r="D20" s="59">
        <v>4</v>
      </c>
      <c r="E20" s="59">
        <v>5</v>
      </c>
      <c r="F20" s="59" t="s">
        <v>6</v>
      </c>
      <c r="G20" s="60" t="s">
        <v>7</v>
      </c>
    </row>
    <row r="21" spans="1:7" ht="24.95" customHeight="1" x14ac:dyDescent="0.25">
      <c r="A21" s="66" t="s">
        <v>16</v>
      </c>
      <c r="B21" s="67">
        <v>0</v>
      </c>
      <c r="C21" s="67">
        <v>0</v>
      </c>
      <c r="D21" s="67">
        <v>0</v>
      </c>
      <c r="E21" s="67">
        <v>0</v>
      </c>
      <c r="F21" s="68" t="e">
        <f>E21/B21*100</f>
        <v>#DIV/0!</v>
      </c>
      <c r="G21" s="69" t="e">
        <f>E21/D21*100</f>
        <v>#DIV/0!</v>
      </c>
    </row>
    <row r="22" spans="1:7" ht="24.95" customHeight="1" x14ac:dyDescent="0.25">
      <c r="A22" s="66" t="s">
        <v>17</v>
      </c>
      <c r="B22" s="67">
        <v>0</v>
      </c>
      <c r="C22" s="67">
        <v>0</v>
      </c>
      <c r="D22" s="67">
        <v>0</v>
      </c>
      <c r="E22" s="67">
        <v>0</v>
      </c>
      <c r="F22" s="68" t="e">
        <f>E22/B22*100</f>
        <v>#DIV/0!</v>
      </c>
      <c r="G22" s="69" t="e">
        <f>E22/D22*100</f>
        <v>#DIV/0!</v>
      </c>
    </row>
    <row r="23" spans="1:7" ht="24.95" customHeight="1" x14ac:dyDescent="0.25">
      <c r="A23" s="62" t="s">
        <v>18</v>
      </c>
      <c r="B23" s="63">
        <f>B21-B22</f>
        <v>0</v>
      </c>
      <c r="C23" s="63">
        <f t="shared" ref="C23:E23" si="6">C21-C22</f>
        <v>0</v>
      </c>
      <c r="D23" s="63">
        <f t="shared" si="6"/>
        <v>0</v>
      </c>
      <c r="E23" s="63">
        <f t="shared" si="6"/>
        <v>0</v>
      </c>
      <c r="F23" s="64" t="e">
        <f t="shared" ref="F23:F24" si="7">E23/B23*100</f>
        <v>#DIV/0!</v>
      </c>
      <c r="G23" s="65" t="e">
        <f t="shared" ref="G23:G25" si="8">E23/D23*100</f>
        <v>#DIV/0!</v>
      </c>
    </row>
    <row r="24" spans="1:7" ht="24.95" customHeight="1" x14ac:dyDescent="0.25">
      <c r="A24" s="62" t="s">
        <v>19</v>
      </c>
      <c r="B24" s="63">
        <v>3712849.44</v>
      </c>
      <c r="C24" s="63">
        <v>1995000</v>
      </c>
      <c r="D24" s="63">
        <v>1730030.27</v>
      </c>
      <c r="E24" s="63">
        <v>1730030.27</v>
      </c>
      <c r="F24" s="64">
        <f t="shared" si="7"/>
        <v>46.595756115550977</v>
      </c>
      <c r="G24" s="65">
        <f t="shared" si="8"/>
        <v>100</v>
      </c>
    </row>
    <row r="25" spans="1:7" ht="24.95" customHeight="1" thickBot="1" x14ac:dyDescent="0.3">
      <c r="A25" s="75" t="s">
        <v>20</v>
      </c>
      <c r="B25" s="76">
        <f>B16+B23+B24</f>
        <v>2852612.44</v>
      </c>
      <c r="C25" s="76">
        <v>0</v>
      </c>
      <c r="D25" s="76">
        <v>0</v>
      </c>
      <c r="E25" s="76">
        <f t="shared" ref="E25" si="9">E16+E23+E24</f>
        <v>1569127.3499999982</v>
      </c>
      <c r="F25" s="81">
        <f>E25/B25*100</f>
        <v>55.006678369529872</v>
      </c>
      <c r="G25" s="82" t="e">
        <f t="shared" si="8"/>
        <v>#DIV/0!</v>
      </c>
    </row>
    <row r="26" spans="1:7" ht="15.75" thickTop="1" x14ac:dyDescent="0.25">
      <c r="A26" s="83"/>
      <c r="B26" s="84"/>
      <c r="C26" s="84"/>
      <c r="D26" s="84"/>
      <c r="E26" s="84"/>
      <c r="F26" s="84"/>
    </row>
    <row r="27" spans="1:7" x14ac:dyDescent="0.25">
      <c r="A27" s="85" t="s">
        <v>21</v>
      </c>
      <c r="B27" s="85"/>
      <c r="C27" s="85"/>
      <c r="D27" s="85"/>
      <c r="E27" s="85"/>
      <c r="F27" s="85"/>
      <c r="G27" s="85"/>
    </row>
    <row r="28" spans="1:7" ht="9.9499999999999993" customHeight="1" x14ac:dyDescent="0.25">
      <c r="A28" s="86"/>
      <c r="B28" s="87"/>
      <c r="C28" s="87"/>
      <c r="D28" s="87"/>
      <c r="E28" s="87"/>
      <c r="F28" s="87"/>
      <c r="G28" s="88"/>
    </row>
    <row r="29" spans="1:7" ht="9.9499999999999993" customHeight="1" x14ac:dyDescent="0.25">
      <c r="A29" s="89"/>
      <c r="B29" s="89"/>
      <c r="C29" s="89"/>
      <c r="D29" s="89"/>
      <c r="E29" s="89"/>
      <c r="F29" s="89"/>
      <c r="G29" s="88"/>
    </row>
    <row r="30" spans="1:7" ht="39.950000000000003" customHeight="1" x14ac:dyDescent="0.25">
      <c r="A30" s="90" t="s">
        <v>22</v>
      </c>
      <c r="B30" s="90"/>
      <c r="C30" s="90"/>
      <c r="D30" s="90"/>
      <c r="E30" s="90"/>
      <c r="F30" s="90"/>
      <c r="G30" s="90"/>
    </row>
    <row r="31" spans="1:7" ht="9.9499999999999993" customHeight="1" x14ac:dyDescent="0.25">
      <c r="A31" s="91"/>
      <c r="B31" s="92"/>
      <c r="C31" s="92"/>
      <c r="D31" s="92"/>
      <c r="E31" s="92"/>
      <c r="F31" s="92"/>
      <c r="G31" s="88"/>
    </row>
    <row r="32" spans="1:7" ht="15" customHeight="1" x14ac:dyDescent="0.25">
      <c r="A32" s="90" t="s">
        <v>179</v>
      </c>
      <c r="B32" s="90"/>
      <c r="C32" s="90"/>
      <c r="D32" s="90"/>
      <c r="E32" s="90"/>
      <c r="F32" s="90"/>
      <c r="G32" s="90"/>
    </row>
  </sheetData>
  <mergeCells count="7">
    <mergeCell ref="A32:G32"/>
    <mergeCell ref="A1:G1"/>
    <mergeCell ref="A3:G3"/>
    <mergeCell ref="A5:G5"/>
    <mergeCell ref="B31:F31"/>
    <mergeCell ref="A27:G27"/>
    <mergeCell ref="A30:G3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&amp;LUpravno vijeće
65. sjednica&amp;CIzvještaj o izvršenju 
financijskog plana za razdoblje 01-06-2025. godine&amp;RTočka 1. dnevnog reda
30.07.2025</oddHeader>
    <oddFooter>&amp;LNastavni zavod za javno zdravstvo Dr. Andrija Štampar&amp;C&amp;A&amp;R&amp;P/&amp;N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H133"/>
  <sheetViews>
    <sheetView zoomScaleNormal="100" workbookViewId="0">
      <selection sqref="A1:H1"/>
    </sheetView>
  </sheetViews>
  <sheetFormatPr defaultRowHeight="15" x14ac:dyDescent="0.25"/>
  <cols>
    <col min="1" max="1" width="10.7109375" style="1" customWidth="1"/>
    <col min="2" max="2" width="75.7109375" style="1" customWidth="1"/>
    <col min="3" max="8" width="15.7109375" style="98" customWidth="1"/>
    <col min="9" max="16384" width="9.140625" style="1"/>
  </cols>
  <sheetData>
    <row r="1" spans="1:8" ht="15.7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</row>
    <row r="2" spans="1:8" ht="15.75" x14ac:dyDescent="0.25">
      <c r="A2" s="47"/>
      <c r="B2" s="13"/>
      <c r="C2" s="93"/>
      <c r="D2" s="93"/>
      <c r="E2" s="94"/>
      <c r="F2" s="94"/>
      <c r="G2" s="95"/>
      <c r="H2" s="95"/>
    </row>
    <row r="3" spans="1:8" ht="18" customHeight="1" x14ac:dyDescent="0.25">
      <c r="A3" s="46" t="s">
        <v>23</v>
      </c>
      <c r="B3" s="46"/>
      <c r="C3" s="46"/>
      <c r="D3" s="46"/>
      <c r="E3" s="46"/>
      <c r="F3" s="46"/>
      <c r="G3" s="46"/>
      <c r="H3" s="46"/>
    </row>
    <row r="4" spans="1:8" ht="15.75" x14ac:dyDescent="0.25">
      <c r="A4" s="47"/>
      <c r="B4" s="13"/>
      <c r="C4" s="93"/>
      <c r="D4" s="93"/>
      <c r="E4" s="94"/>
      <c r="F4" s="94"/>
      <c r="G4" s="95"/>
      <c r="H4" s="95"/>
    </row>
    <row r="5" spans="1:8" ht="15.75" customHeight="1" x14ac:dyDescent="0.25">
      <c r="A5" s="46" t="s">
        <v>24</v>
      </c>
      <c r="B5" s="46"/>
      <c r="C5" s="46"/>
      <c r="D5" s="46"/>
      <c r="E5" s="46"/>
      <c r="F5" s="46"/>
      <c r="G5" s="46"/>
      <c r="H5" s="46"/>
    </row>
    <row r="6" spans="1:8" ht="15.75" thickBot="1" x14ac:dyDescent="0.3">
      <c r="A6" s="79"/>
      <c r="B6" s="79"/>
      <c r="C6" s="96"/>
      <c r="D6" s="96"/>
      <c r="E6" s="97"/>
      <c r="F6" s="97"/>
    </row>
    <row r="7" spans="1:8" s="103" customFormat="1" ht="46.5" customHeight="1" thickTop="1" thickBot="1" x14ac:dyDescent="0.3">
      <c r="A7" s="99" t="s">
        <v>25</v>
      </c>
      <c r="B7" s="100" t="s">
        <v>26</v>
      </c>
      <c r="C7" s="101" t="s">
        <v>172</v>
      </c>
      <c r="D7" s="101" t="s">
        <v>173</v>
      </c>
      <c r="E7" s="101" t="s">
        <v>174</v>
      </c>
      <c r="F7" s="101" t="s">
        <v>175</v>
      </c>
      <c r="G7" s="101" t="s">
        <v>27</v>
      </c>
      <c r="H7" s="102" t="s">
        <v>28</v>
      </c>
    </row>
    <row r="8" spans="1:8" s="61" customFormat="1" ht="9.9499999999999993" customHeight="1" thickTop="1" thickBot="1" x14ac:dyDescent="0.3">
      <c r="A8" s="104">
        <v>0</v>
      </c>
      <c r="B8" s="105">
        <v>1</v>
      </c>
      <c r="C8" s="106">
        <v>2</v>
      </c>
      <c r="D8" s="105">
        <v>3</v>
      </c>
      <c r="E8" s="106">
        <v>4</v>
      </c>
      <c r="F8" s="105">
        <v>5</v>
      </c>
      <c r="G8" s="106">
        <v>6</v>
      </c>
      <c r="H8" s="107">
        <v>7</v>
      </c>
    </row>
    <row r="9" spans="1:8" ht="24.95" customHeight="1" thickTop="1" x14ac:dyDescent="0.25">
      <c r="A9" s="108"/>
      <c r="B9" s="109" t="s">
        <v>29</v>
      </c>
      <c r="C9" s="110">
        <f t="shared" ref="C9" si="0">C10+C48</f>
        <v>8763393.6600000001</v>
      </c>
      <c r="D9" s="110">
        <f t="shared" ref="D9:F9" si="1">D10+D48</f>
        <v>24975700</v>
      </c>
      <c r="E9" s="110">
        <f t="shared" si="1"/>
        <v>25985700</v>
      </c>
      <c r="F9" s="110">
        <f t="shared" si="1"/>
        <v>11179438.289999999</v>
      </c>
      <c r="G9" s="111">
        <f>F9/C9*100</f>
        <v>127.56973752106897</v>
      </c>
      <c r="H9" s="112">
        <f>F9/E9*100</f>
        <v>43.021501402694554</v>
      </c>
    </row>
    <row r="10" spans="1:8" ht="24.95" customHeight="1" x14ac:dyDescent="0.25">
      <c r="A10" s="113">
        <v>6</v>
      </c>
      <c r="B10" s="114" t="s">
        <v>30</v>
      </c>
      <c r="C10" s="115">
        <f t="shared" ref="C10" si="2">C11+C23+C30+C33+C39+C45</f>
        <v>8763393.6600000001</v>
      </c>
      <c r="D10" s="115">
        <f t="shared" ref="D10:F10" si="3">D11+D23+D30+D33+D39+D45</f>
        <v>24970700</v>
      </c>
      <c r="E10" s="115">
        <f t="shared" si="3"/>
        <v>25980700</v>
      </c>
      <c r="F10" s="115">
        <f t="shared" si="3"/>
        <v>11163045.289999999</v>
      </c>
      <c r="G10" s="116">
        <f t="shared" ref="G10:G51" si="4">F10/C10*100</f>
        <v>127.38267528655103</v>
      </c>
      <c r="H10" s="117">
        <f t="shared" ref="H10:H51" si="5">F10/E10*100</f>
        <v>42.966684077026407</v>
      </c>
    </row>
    <row r="11" spans="1:8" ht="24.95" customHeight="1" x14ac:dyDescent="0.25">
      <c r="A11" s="118" t="s">
        <v>31</v>
      </c>
      <c r="B11" s="119" t="s">
        <v>32</v>
      </c>
      <c r="C11" s="120">
        <f t="shared" ref="C11" si="6">C14+C16+C18+C21+C12</f>
        <v>238965.94</v>
      </c>
      <c r="D11" s="120">
        <f t="shared" ref="D11:F11" si="7">D14+D16+D18+D21+D12</f>
        <v>5175000</v>
      </c>
      <c r="E11" s="120">
        <f t="shared" si="7"/>
        <v>5175000</v>
      </c>
      <c r="F11" s="120">
        <f t="shared" si="7"/>
        <v>2303208.19</v>
      </c>
      <c r="G11" s="121">
        <f t="shared" si="4"/>
        <v>963.82278997584331</v>
      </c>
      <c r="H11" s="122">
        <f t="shared" si="5"/>
        <v>44.506438454106281</v>
      </c>
    </row>
    <row r="12" spans="1:8" ht="24.95" customHeight="1" x14ac:dyDescent="0.25">
      <c r="A12" s="123">
        <v>632</v>
      </c>
      <c r="B12" s="124" t="s">
        <v>33</v>
      </c>
      <c r="C12" s="125">
        <f>C13</f>
        <v>0</v>
      </c>
      <c r="D12" s="125">
        <f t="shared" ref="D12:F12" si="8">D13</f>
        <v>0</v>
      </c>
      <c r="E12" s="125">
        <f t="shared" si="8"/>
        <v>0</v>
      </c>
      <c r="F12" s="125">
        <f t="shared" si="8"/>
        <v>0</v>
      </c>
      <c r="G12" s="126" t="e">
        <f t="shared" si="4"/>
        <v>#DIV/0!</v>
      </c>
      <c r="H12" s="127" t="e">
        <f t="shared" si="5"/>
        <v>#DIV/0!</v>
      </c>
    </row>
    <row r="13" spans="1:8" ht="24.95" customHeight="1" x14ac:dyDescent="0.25">
      <c r="A13" s="128">
        <v>6321</v>
      </c>
      <c r="B13" s="129" t="s">
        <v>34</v>
      </c>
      <c r="C13" s="130">
        <v>0</v>
      </c>
      <c r="D13" s="130">
        <v>0</v>
      </c>
      <c r="E13" s="130">
        <v>0</v>
      </c>
      <c r="F13" s="130">
        <v>0</v>
      </c>
      <c r="G13" s="131" t="e">
        <f t="shared" si="4"/>
        <v>#DIV/0!</v>
      </c>
      <c r="H13" s="132" t="e">
        <f t="shared" si="5"/>
        <v>#DIV/0!</v>
      </c>
    </row>
    <row r="14" spans="1:8" ht="24.95" customHeight="1" x14ac:dyDescent="0.25">
      <c r="A14" s="133" t="s">
        <v>35</v>
      </c>
      <c r="B14" s="134" t="s">
        <v>36</v>
      </c>
      <c r="C14" s="135">
        <f>C15</f>
        <v>0</v>
      </c>
      <c r="D14" s="135">
        <f t="shared" ref="D14:F14" si="9">D15</f>
        <v>60000</v>
      </c>
      <c r="E14" s="135">
        <f t="shared" si="9"/>
        <v>60000</v>
      </c>
      <c r="F14" s="135">
        <f t="shared" si="9"/>
        <v>20826.07</v>
      </c>
      <c r="G14" s="136" t="e">
        <f t="shared" si="4"/>
        <v>#DIV/0!</v>
      </c>
      <c r="H14" s="137">
        <f t="shared" si="5"/>
        <v>34.710116666666671</v>
      </c>
    </row>
    <row r="15" spans="1:8" ht="24.95" customHeight="1" x14ac:dyDescent="0.25">
      <c r="A15" s="128" t="s">
        <v>37</v>
      </c>
      <c r="B15" s="129" t="s">
        <v>38</v>
      </c>
      <c r="C15" s="130">
        <v>0</v>
      </c>
      <c r="D15" s="130">
        <v>60000</v>
      </c>
      <c r="E15" s="130">
        <v>60000</v>
      </c>
      <c r="F15" s="130">
        <v>20826.07</v>
      </c>
      <c r="G15" s="131" t="e">
        <f t="shared" si="4"/>
        <v>#DIV/0!</v>
      </c>
      <c r="H15" s="132">
        <f t="shared" si="5"/>
        <v>34.710116666666671</v>
      </c>
    </row>
    <row r="16" spans="1:8" ht="24.95" customHeight="1" x14ac:dyDescent="0.25">
      <c r="A16" s="133" t="s">
        <v>39</v>
      </c>
      <c r="B16" s="134" t="s">
        <v>40</v>
      </c>
      <c r="C16" s="135">
        <f>C17</f>
        <v>0</v>
      </c>
      <c r="D16" s="135">
        <f t="shared" ref="D16:F16" si="10">D17</f>
        <v>4635000</v>
      </c>
      <c r="E16" s="135">
        <f t="shared" si="10"/>
        <v>4635000</v>
      </c>
      <c r="F16" s="135">
        <f t="shared" si="10"/>
        <v>2137898.89</v>
      </c>
      <c r="G16" s="136" t="e">
        <f t="shared" si="4"/>
        <v>#DIV/0!</v>
      </c>
      <c r="H16" s="137">
        <f t="shared" si="5"/>
        <v>46.125110895361381</v>
      </c>
    </row>
    <row r="17" spans="1:8" ht="24.95" customHeight="1" x14ac:dyDescent="0.25">
      <c r="A17" s="128" t="s">
        <v>41</v>
      </c>
      <c r="B17" s="129" t="s">
        <v>42</v>
      </c>
      <c r="C17" s="130">
        <v>0</v>
      </c>
      <c r="D17" s="130">
        <v>4635000</v>
      </c>
      <c r="E17" s="130">
        <v>4635000</v>
      </c>
      <c r="F17" s="130">
        <v>2137898.89</v>
      </c>
      <c r="G17" s="131" t="e">
        <f t="shared" si="4"/>
        <v>#DIV/0!</v>
      </c>
      <c r="H17" s="132">
        <f t="shared" si="5"/>
        <v>46.125110895361381</v>
      </c>
    </row>
    <row r="18" spans="1:8" ht="24.95" customHeight="1" x14ac:dyDescent="0.25">
      <c r="A18" s="133" t="s">
        <v>43</v>
      </c>
      <c r="B18" s="134" t="s">
        <v>44</v>
      </c>
      <c r="C18" s="135">
        <f>SUM(C19:C20)</f>
        <v>238965.94</v>
      </c>
      <c r="D18" s="135">
        <f t="shared" ref="D18:F18" si="11">SUM(D19:D20)</f>
        <v>480000</v>
      </c>
      <c r="E18" s="135">
        <f t="shared" si="11"/>
        <v>480000</v>
      </c>
      <c r="F18" s="135">
        <f t="shared" si="11"/>
        <v>144483.23000000001</v>
      </c>
      <c r="G18" s="136">
        <f t="shared" si="4"/>
        <v>60.461850755802274</v>
      </c>
      <c r="H18" s="137">
        <f t="shared" si="5"/>
        <v>30.100672916666671</v>
      </c>
    </row>
    <row r="19" spans="1:8" ht="24.95" customHeight="1" x14ac:dyDescent="0.25">
      <c r="A19" s="128" t="s">
        <v>45</v>
      </c>
      <c r="B19" s="129" t="s">
        <v>46</v>
      </c>
      <c r="C19" s="130">
        <v>156170.18</v>
      </c>
      <c r="D19" s="130">
        <v>480000</v>
      </c>
      <c r="E19" s="130">
        <v>480000</v>
      </c>
      <c r="F19" s="130">
        <v>144483.23000000001</v>
      </c>
      <c r="G19" s="131">
        <f t="shared" si="4"/>
        <v>92.516529083849434</v>
      </c>
      <c r="H19" s="132">
        <f t="shared" si="5"/>
        <v>30.100672916666671</v>
      </c>
    </row>
    <row r="20" spans="1:8" s="4" customFormat="1" ht="24.95" customHeight="1" x14ac:dyDescent="0.25">
      <c r="A20" s="128" t="s">
        <v>47</v>
      </c>
      <c r="B20" s="129" t="s">
        <v>48</v>
      </c>
      <c r="C20" s="130">
        <v>82795.759999999995</v>
      </c>
      <c r="D20" s="130">
        <v>0</v>
      </c>
      <c r="E20" s="130">
        <v>0</v>
      </c>
      <c r="F20" s="130">
        <v>0</v>
      </c>
      <c r="G20" s="131">
        <f t="shared" si="4"/>
        <v>0</v>
      </c>
      <c r="H20" s="132" t="e">
        <f t="shared" si="5"/>
        <v>#DIV/0!</v>
      </c>
    </row>
    <row r="21" spans="1:8" ht="24.95" customHeight="1" x14ac:dyDescent="0.25">
      <c r="A21" s="133" t="s">
        <v>49</v>
      </c>
      <c r="B21" s="134" t="s">
        <v>50</v>
      </c>
      <c r="C21" s="135">
        <f>C22</f>
        <v>0</v>
      </c>
      <c r="D21" s="135">
        <f t="shared" ref="D21:F21" si="12">D22</f>
        <v>0</v>
      </c>
      <c r="E21" s="135">
        <f t="shared" si="12"/>
        <v>0</v>
      </c>
      <c r="F21" s="135">
        <f t="shared" si="12"/>
        <v>0</v>
      </c>
      <c r="G21" s="136" t="e">
        <f t="shared" si="4"/>
        <v>#DIV/0!</v>
      </c>
      <c r="H21" s="137" t="e">
        <f t="shared" si="5"/>
        <v>#DIV/0!</v>
      </c>
    </row>
    <row r="22" spans="1:8" ht="24.95" customHeight="1" x14ac:dyDescent="0.25">
      <c r="A22" s="128">
        <v>6391</v>
      </c>
      <c r="B22" s="129" t="s">
        <v>51</v>
      </c>
      <c r="C22" s="130">
        <v>0</v>
      </c>
      <c r="D22" s="130">
        <v>0</v>
      </c>
      <c r="E22" s="130">
        <v>0</v>
      </c>
      <c r="F22" s="130">
        <v>0</v>
      </c>
      <c r="G22" s="131" t="e">
        <f t="shared" si="4"/>
        <v>#DIV/0!</v>
      </c>
      <c r="H22" s="132" t="e">
        <f t="shared" si="5"/>
        <v>#DIV/0!</v>
      </c>
    </row>
    <row r="23" spans="1:8" ht="24.95" customHeight="1" x14ac:dyDescent="0.25">
      <c r="A23" s="118">
        <v>64</v>
      </c>
      <c r="B23" s="119" t="s">
        <v>52</v>
      </c>
      <c r="C23" s="120">
        <f>C24+C28</f>
        <v>15991.28</v>
      </c>
      <c r="D23" s="120">
        <f t="shared" ref="D23:F23" si="13">D24+D28</f>
        <v>36000</v>
      </c>
      <c r="E23" s="120">
        <f t="shared" si="13"/>
        <v>36000</v>
      </c>
      <c r="F23" s="120">
        <f t="shared" si="13"/>
        <v>24964.440000000002</v>
      </c>
      <c r="G23" s="121">
        <f t="shared" si="4"/>
        <v>156.11283149316378</v>
      </c>
      <c r="H23" s="122">
        <f t="shared" si="5"/>
        <v>69.345666666666673</v>
      </c>
    </row>
    <row r="24" spans="1:8" ht="24.95" customHeight="1" x14ac:dyDescent="0.25">
      <c r="A24" s="133">
        <v>641</v>
      </c>
      <c r="B24" s="134" t="s">
        <v>53</v>
      </c>
      <c r="C24" s="135">
        <f>SUM(C25:C27)</f>
        <v>0</v>
      </c>
      <c r="D24" s="135">
        <f t="shared" ref="D24:F24" si="14">SUM(D25:D27)</f>
        <v>1000</v>
      </c>
      <c r="E24" s="135">
        <f t="shared" si="14"/>
        <v>1000</v>
      </c>
      <c r="F24" s="135">
        <f t="shared" si="14"/>
        <v>0</v>
      </c>
      <c r="G24" s="136" t="e">
        <f t="shared" si="4"/>
        <v>#DIV/0!</v>
      </c>
      <c r="H24" s="137">
        <f t="shared" si="5"/>
        <v>0</v>
      </c>
    </row>
    <row r="25" spans="1:8" ht="24.95" customHeight="1" x14ac:dyDescent="0.25">
      <c r="A25" s="128">
        <v>6413</v>
      </c>
      <c r="B25" s="129" t="s">
        <v>54</v>
      </c>
      <c r="C25" s="130">
        <v>0</v>
      </c>
      <c r="D25" s="130">
        <v>0</v>
      </c>
      <c r="E25" s="130">
        <v>0</v>
      </c>
      <c r="F25" s="130">
        <v>0</v>
      </c>
      <c r="G25" s="131" t="e">
        <f t="shared" si="4"/>
        <v>#DIV/0!</v>
      </c>
      <c r="H25" s="132" t="e">
        <f t="shared" si="5"/>
        <v>#DIV/0!</v>
      </c>
    </row>
    <row r="26" spans="1:8" ht="24.95" customHeight="1" x14ac:dyDescent="0.25">
      <c r="A26" s="128">
        <v>6414</v>
      </c>
      <c r="B26" s="129" t="s">
        <v>55</v>
      </c>
      <c r="C26" s="130">
        <v>0</v>
      </c>
      <c r="D26" s="130">
        <v>1000</v>
      </c>
      <c r="E26" s="130">
        <v>1000</v>
      </c>
      <c r="F26" s="130">
        <v>0</v>
      </c>
      <c r="G26" s="131" t="e">
        <f t="shared" si="4"/>
        <v>#DIV/0!</v>
      </c>
      <c r="H26" s="132">
        <f t="shared" si="5"/>
        <v>0</v>
      </c>
    </row>
    <row r="27" spans="1:8" ht="24.95" customHeight="1" x14ac:dyDescent="0.25">
      <c r="A27" s="128">
        <v>6415</v>
      </c>
      <c r="B27" s="129" t="s">
        <v>56</v>
      </c>
      <c r="C27" s="130">
        <v>0</v>
      </c>
      <c r="D27" s="130">
        <v>0</v>
      </c>
      <c r="E27" s="130">
        <v>0</v>
      </c>
      <c r="F27" s="130">
        <v>0</v>
      </c>
      <c r="G27" s="131" t="e">
        <f t="shared" si="4"/>
        <v>#DIV/0!</v>
      </c>
      <c r="H27" s="132" t="e">
        <f t="shared" si="5"/>
        <v>#DIV/0!</v>
      </c>
    </row>
    <row r="28" spans="1:8" ht="24.95" customHeight="1" x14ac:dyDescent="0.25">
      <c r="A28" s="133">
        <v>642</v>
      </c>
      <c r="B28" s="134" t="s">
        <v>57</v>
      </c>
      <c r="C28" s="135">
        <f>C29</f>
        <v>15991.28</v>
      </c>
      <c r="D28" s="135">
        <f t="shared" ref="D28:F28" si="15">D29</f>
        <v>35000</v>
      </c>
      <c r="E28" s="135">
        <f t="shared" si="15"/>
        <v>35000</v>
      </c>
      <c r="F28" s="135">
        <f t="shared" si="15"/>
        <v>24964.440000000002</v>
      </c>
      <c r="G28" s="136">
        <f t="shared" si="4"/>
        <v>156.11283149316378</v>
      </c>
      <c r="H28" s="137">
        <f t="shared" si="5"/>
        <v>71.32697142857144</v>
      </c>
    </row>
    <row r="29" spans="1:8" ht="24.95" customHeight="1" x14ac:dyDescent="0.25">
      <c r="A29" s="128">
        <v>6429</v>
      </c>
      <c r="B29" s="129" t="s">
        <v>58</v>
      </c>
      <c r="C29" s="130">
        <v>15991.28</v>
      </c>
      <c r="D29" s="130">
        <v>35000</v>
      </c>
      <c r="E29" s="130">
        <v>35000</v>
      </c>
      <c r="F29" s="130">
        <v>24964.440000000002</v>
      </c>
      <c r="G29" s="131">
        <f t="shared" si="4"/>
        <v>156.11283149316378</v>
      </c>
      <c r="H29" s="132">
        <f t="shared" si="5"/>
        <v>71.32697142857144</v>
      </c>
    </row>
    <row r="30" spans="1:8" ht="24.95" customHeight="1" x14ac:dyDescent="0.25">
      <c r="A30" s="118">
        <v>65</v>
      </c>
      <c r="B30" s="119" t="s">
        <v>59</v>
      </c>
      <c r="C30" s="120">
        <f>C31</f>
        <v>82901.52</v>
      </c>
      <c r="D30" s="120">
        <f t="shared" ref="D30:F31" si="16">D31</f>
        <v>75000</v>
      </c>
      <c r="E30" s="120">
        <f t="shared" si="16"/>
        <v>75000</v>
      </c>
      <c r="F30" s="120">
        <f t="shared" si="16"/>
        <v>30591.469999999998</v>
      </c>
      <c r="G30" s="121">
        <f t="shared" si="4"/>
        <v>36.900976001405034</v>
      </c>
      <c r="H30" s="122">
        <f t="shared" si="5"/>
        <v>40.788626666666659</v>
      </c>
    </row>
    <row r="31" spans="1:8" ht="24.95" customHeight="1" x14ac:dyDescent="0.25">
      <c r="A31" s="133">
        <v>652</v>
      </c>
      <c r="B31" s="134" t="s">
        <v>60</v>
      </c>
      <c r="C31" s="135">
        <f>C32</f>
        <v>82901.52</v>
      </c>
      <c r="D31" s="135">
        <f t="shared" si="16"/>
        <v>75000</v>
      </c>
      <c r="E31" s="135">
        <f t="shared" si="16"/>
        <v>75000</v>
      </c>
      <c r="F31" s="135">
        <f t="shared" si="16"/>
        <v>30591.469999999998</v>
      </c>
      <c r="G31" s="136">
        <f t="shared" si="4"/>
        <v>36.900976001405034</v>
      </c>
      <c r="H31" s="137">
        <f t="shared" si="5"/>
        <v>40.788626666666659</v>
      </c>
    </row>
    <row r="32" spans="1:8" ht="24.95" customHeight="1" x14ac:dyDescent="0.25">
      <c r="A32" s="128">
        <v>6526</v>
      </c>
      <c r="B32" s="129" t="s">
        <v>61</v>
      </c>
      <c r="C32" s="130">
        <v>82901.52</v>
      </c>
      <c r="D32" s="130">
        <v>75000</v>
      </c>
      <c r="E32" s="130">
        <v>75000</v>
      </c>
      <c r="F32" s="130">
        <v>30591.469999999998</v>
      </c>
      <c r="G32" s="131">
        <f t="shared" si="4"/>
        <v>36.900976001405034</v>
      </c>
      <c r="H32" s="132">
        <f t="shared" si="5"/>
        <v>40.788626666666659</v>
      </c>
    </row>
    <row r="33" spans="1:8" ht="24.95" customHeight="1" x14ac:dyDescent="0.25">
      <c r="A33" s="118">
        <v>66</v>
      </c>
      <c r="B33" s="119" t="s">
        <v>62</v>
      </c>
      <c r="C33" s="120">
        <f t="shared" ref="C33" si="17">C34+C37</f>
        <v>2921373.06</v>
      </c>
      <c r="D33" s="120">
        <f t="shared" ref="D33:F33" si="18">D34+D37</f>
        <v>6301000</v>
      </c>
      <c r="E33" s="120">
        <f t="shared" si="18"/>
        <v>6566000</v>
      </c>
      <c r="F33" s="120">
        <f t="shared" si="18"/>
        <v>2584977.4300000002</v>
      </c>
      <c r="G33" s="121">
        <f t="shared" si="4"/>
        <v>88.485016357342602</v>
      </c>
      <c r="H33" s="122">
        <f t="shared" si="5"/>
        <v>39.369135394456293</v>
      </c>
    </row>
    <row r="34" spans="1:8" ht="24.95" customHeight="1" x14ac:dyDescent="0.25">
      <c r="A34" s="133">
        <v>661</v>
      </c>
      <c r="B34" s="134" t="s">
        <v>63</v>
      </c>
      <c r="C34" s="135">
        <f t="shared" ref="C34" si="19">C36+C35</f>
        <v>2908261.75</v>
      </c>
      <c r="D34" s="135">
        <f t="shared" ref="D34:F34" si="20">D36+D35</f>
        <v>6301000</v>
      </c>
      <c r="E34" s="135">
        <f t="shared" si="20"/>
        <v>6566000</v>
      </c>
      <c r="F34" s="135">
        <f t="shared" si="20"/>
        <v>2575387.4300000002</v>
      </c>
      <c r="G34" s="136">
        <f t="shared" si="4"/>
        <v>88.554182923871977</v>
      </c>
      <c r="H34" s="137">
        <f t="shared" si="5"/>
        <v>39.223079957356077</v>
      </c>
    </row>
    <row r="35" spans="1:8" ht="24.95" customHeight="1" x14ac:dyDescent="0.25">
      <c r="A35" s="128">
        <v>6614</v>
      </c>
      <c r="B35" s="129" t="s">
        <v>64</v>
      </c>
      <c r="C35" s="130">
        <v>351.3</v>
      </c>
      <c r="D35" s="130">
        <v>1000</v>
      </c>
      <c r="E35" s="130">
        <v>1000</v>
      </c>
      <c r="F35" s="130">
        <v>624.70000000000005</v>
      </c>
      <c r="G35" s="131">
        <f t="shared" si="4"/>
        <v>177.82522060916597</v>
      </c>
      <c r="H35" s="132">
        <f t="shared" si="5"/>
        <v>62.470000000000006</v>
      </c>
    </row>
    <row r="36" spans="1:8" ht="24.95" customHeight="1" x14ac:dyDescent="0.25">
      <c r="A36" s="128">
        <v>6615</v>
      </c>
      <c r="B36" s="129" t="s">
        <v>63</v>
      </c>
      <c r="C36" s="130">
        <v>2907910.45</v>
      </c>
      <c r="D36" s="130">
        <v>6300000</v>
      </c>
      <c r="E36" s="130">
        <v>6565000</v>
      </c>
      <c r="F36" s="138">
        <v>2574762.73</v>
      </c>
      <c r="G36" s="131">
        <f t="shared" si="4"/>
        <v>88.543398232913248</v>
      </c>
      <c r="H36" s="132">
        <f t="shared" si="5"/>
        <v>39.219538918507233</v>
      </c>
    </row>
    <row r="37" spans="1:8" ht="24.95" customHeight="1" x14ac:dyDescent="0.25">
      <c r="A37" s="133">
        <v>663</v>
      </c>
      <c r="B37" s="134" t="s">
        <v>65</v>
      </c>
      <c r="C37" s="139">
        <f>C38</f>
        <v>13111.31</v>
      </c>
      <c r="D37" s="139">
        <f t="shared" ref="D37:F37" si="21">D38</f>
        <v>0</v>
      </c>
      <c r="E37" s="139">
        <f t="shared" si="21"/>
        <v>0</v>
      </c>
      <c r="F37" s="139">
        <f t="shared" si="21"/>
        <v>9590</v>
      </c>
      <c r="G37" s="140">
        <f t="shared" si="4"/>
        <v>73.142958255124782</v>
      </c>
      <c r="H37" s="141" t="e">
        <f t="shared" si="5"/>
        <v>#DIV/0!</v>
      </c>
    </row>
    <row r="38" spans="1:8" ht="24.95" customHeight="1" x14ac:dyDescent="0.25">
      <c r="A38" s="128">
        <v>6631</v>
      </c>
      <c r="B38" s="129" t="s">
        <v>66</v>
      </c>
      <c r="C38" s="130">
        <v>13111.31</v>
      </c>
      <c r="D38" s="130">
        <v>0</v>
      </c>
      <c r="E38" s="130">
        <v>0</v>
      </c>
      <c r="F38" s="138">
        <v>9590</v>
      </c>
      <c r="G38" s="131">
        <f t="shared" si="4"/>
        <v>73.142958255124782</v>
      </c>
      <c r="H38" s="132" t="e">
        <f t="shared" si="5"/>
        <v>#DIV/0!</v>
      </c>
    </row>
    <row r="39" spans="1:8" ht="24.95" customHeight="1" x14ac:dyDescent="0.25">
      <c r="A39" s="118">
        <v>67</v>
      </c>
      <c r="B39" s="119" t="s">
        <v>67</v>
      </c>
      <c r="C39" s="120">
        <f>C40+C43</f>
        <v>5504161.8600000003</v>
      </c>
      <c r="D39" s="120">
        <f t="shared" ref="D39:F39" si="22">D40+D43</f>
        <v>13383700</v>
      </c>
      <c r="E39" s="120">
        <f t="shared" si="22"/>
        <v>14128700</v>
      </c>
      <c r="F39" s="120">
        <f t="shared" si="22"/>
        <v>6219303.7599999998</v>
      </c>
      <c r="G39" s="121">
        <f t="shared" si="4"/>
        <v>112.99274836369</v>
      </c>
      <c r="H39" s="122">
        <f t="shared" si="5"/>
        <v>44.018938472754037</v>
      </c>
    </row>
    <row r="40" spans="1:8" ht="24.95" customHeight="1" x14ac:dyDescent="0.25">
      <c r="A40" s="123">
        <v>671</v>
      </c>
      <c r="B40" s="124" t="s">
        <v>68</v>
      </c>
      <c r="C40" s="125">
        <f>SUM(C41:C42)</f>
        <v>38833.32</v>
      </c>
      <c r="D40" s="125">
        <f t="shared" ref="D40:F40" si="23">SUM(D41:D42)</f>
        <v>1233700</v>
      </c>
      <c r="E40" s="125">
        <f t="shared" si="23"/>
        <v>1233700</v>
      </c>
      <c r="F40" s="125">
        <f t="shared" si="23"/>
        <v>99500.11</v>
      </c>
      <c r="G40" s="126">
        <f t="shared" si="4"/>
        <v>256.22354720121791</v>
      </c>
      <c r="H40" s="127">
        <f t="shared" si="5"/>
        <v>8.065178730647645</v>
      </c>
    </row>
    <row r="41" spans="1:8" ht="24.95" customHeight="1" x14ac:dyDescent="0.25">
      <c r="A41" s="128">
        <v>6711</v>
      </c>
      <c r="B41" s="129" t="s">
        <v>69</v>
      </c>
      <c r="C41" s="130">
        <v>37333.32</v>
      </c>
      <c r="D41" s="130">
        <v>1148700</v>
      </c>
      <c r="E41" s="130">
        <v>1148700</v>
      </c>
      <c r="F41" s="138">
        <v>99500.11</v>
      </c>
      <c r="G41" s="131">
        <f t="shared" si="4"/>
        <v>266.51824697080252</v>
      </c>
      <c r="H41" s="132">
        <f t="shared" si="5"/>
        <v>8.6619752763994082</v>
      </c>
    </row>
    <row r="42" spans="1:8" ht="24.95" customHeight="1" x14ac:dyDescent="0.25">
      <c r="A42" s="128">
        <v>6712</v>
      </c>
      <c r="B42" s="129" t="s">
        <v>70</v>
      </c>
      <c r="C42" s="130">
        <v>1500</v>
      </c>
      <c r="D42" s="130">
        <v>85000</v>
      </c>
      <c r="E42" s="130">
        <v>85000</v>
      </c>
      <c r="F42" s="138">
        <v>0</v>
      </c>
      <c r="G42" s="131">
        <f t="shared" si="4"/>
        <v>0</v>
      </c>
      <c r="H42" s="132">
        <f t="shared" si="5"/>
        <v>0</v>
      </c>
    </row>
    <row r="43" spans="1:8" ht="24.95" customHeight="1" x14ac:dyDescent="0.25">
      <c r="A43" s="123">
        <v>673</v>
      </c>
      <c r="B43" s="124" t="s">
        <v>71</v>
      </c>
      <c r="C43" s="125">
        <f>C44</f>
        <v>5465328.54</v>
      </c>
      <c r="D43" s="125">
        <f t="shared" ref="D43:F43" si="24">D44</f>
        <v>12150000</v>
      </c>
      <c r="E43" s="125">
        <f t="shared" si="24"/>
        <v>12895000</v>
      </c>
      <c r="F43" s="125">
        <f t="shared" si="24"/>
        <v>6119803.6499999994</v>
      </c>
      <c r="G43" s="126">
        <f t="shared" si="4"/>
        <v>111.97503691150467</v>
      </c>
      <c r="H43" s="127">
        <f t="shared" si="5"/>
        <v>47.458733229934083</v>
      </c>
    </row>
    <row r="44" spans="1:8" ht="24.95" customHeight="1" x14ac:dyDescent="0.25">
      <c r="A44" s="128">
        <v>6731</v>
      </c>
      <c r="B44" s="129" t="s">
        <v>72</v>
      </c>
      <c r="C44" s="130">
        <v>5465328.54</v>
      </c>
      <c r="D44" s="130">
        <v>12150000</v>
      </c>
      <c r="E44" s="130">
        <v>12895000</v>
      </c>
      <c r="F44" s="138">
        <v>6119803.6499999994</v>
      </c>
      <c r="G44" s="131">
        <f t="shared" si="4"/>
        <v>111.97503691150467</v>
      </c>
      <c r="H44" s="132">
        <f t="shared" si="5"/>
        <v>47.458733229934083</v>
      </c>
    </row>
    <row r="45" spans="1:8" ht="24.95" customHeight="1" x14ac:dyDescent="0.25">
      <c r="A45" s="118">
        <v>68</v>
      </c>
      <c r="B45" s="119" t="s">
        <v>73</v>
      </c>
      <c r="C45" s="120">
        <v>0</v>
      </c>
      <c r="D45" s="120">
        <v>0</v>
      </c>
      <c r="E45" s="120">
        <v>0</v>
      </c>
      <c r="F45" s="120">
        <v>0</v>
      </c>
      <c r="G45" s="121" t="e">
        <f t="shared" si="4"/>
        <v>#DIV/0!</v>
      </c>
      <c r="H45" s="122" t="e">
        <f t="shared" si="5"/>
        <v>#DIV/0!</v>
      </c>
    </row>
    <row r="46" spans="1:8" ht="24.95" customHeight="1" x14ac:dyDescent="0.25">
      <c r="A46" s="123">
        <v>683</v>
      </c>
      <c r="B46" s="124" t="s">
        <v>73</v>
      </c>
      <c r="C46" s="125">
        <v>0</v>
      </c>
      <c r="D46" s="125">
        <v>0</v>
      </c>
      <c r="E46" s="125">
        <v>0</v>
      </c>
      <c r="F46" s="125">
        <v>0</v>
      </c>
      <c r="G46" s="126" t="e">
        <f t="shared" si="4"/>
        <v>#DIV/0!</v>
      </c>
      <c r="H46" s="127" t="e">
        <f t="shared" si="5"/>
        <v>#DIV/0!</v>
      </c>
    </row>
    <row r="47" spans="1:8" ht="24.95" customHeight="1" x14ac:dyDescent="0.25">
      <c r="A47" s="128">
        <v>6831</v>
      </c>
      <c r="B47" s="129" t="s">
        <v>73</v>
      </c>
      <c r="C47" s="130">
        <v>0</v>
      </c>
      <c r="D47" s="130">
        <v>0</v>
      </c>
      <c r="E47" s="130">
        <v>0</v>
      </c>
      <c r="F47" s="138">
        <v>0</v>
      </c>
      <c r="G47" s="131" t="e">
        <f t="shared" si="4"/>
        <v>#DIV/0!</v>
      </c>
      <c r="H47" s="132" t="e">
        <f t="shared" si="5"/>
        <v>#DIV/0!</v>
      </c>
    </row>
    <row r="48" spans="1:8" ht="24.95" customHeight="1" x14ac:dyDescent="0.25">
      <c r="A48" s="142">
        <v>7</v>
      </c>
      <c r="B48" s="143" t="s">
        <v>74</v>
      </c>
      <c r="C48" s="144">
        <f>C49</f>
        <v>0</v>
      </c>
      <c r="D48" s="144">
        <f t="shared" ref="D48:F50" si="25">D49</f>
        <v>5000</v>
      </c>
      <c r="E48" s="144">
        <f t="shared" si="25"/>
        <v>5000</v>
      </c>
      <c r="F48" s="144">
        <f t="shared" si="25"/>
        <v>16393</v>
      </c>
      <c r="G48" s="145" t="e">
        <f t="shared" si="4"/>
        <v>#DIV/0!</v>
      </c>
      <c r="H48" s="146">
        <f t="shared" si="5"/>
        <v>327.86</v>
      </c>
    </row>
    <row r="49" spans="1:8" ht="24.95" customHeight="1" x14ac:dyDescent="0.25">
      <c r="A49" s="118">
        <v>72</v>
      </c>
      <c r="B49" s="147" t="s">
        <v>75</v>
      </c>
      <c r="C49" s="148">
        <f>C50</f>
        <v>0</v>
      </c>
      <c r="D49" s="148">
        <f t="shared" si="25"/>
        <v>5000</v>
      </c>
      <c r="E49" s="148">
        <f t="shared" si="25"/>
        <v>5000</v>
      </c>
      <c r="F49" s="148">
        <f t="shared" si="25"/>
        <v>16393</v>
      </c>
      <c r="G49" s="149" t="e">
        <f t="shared" si="4"/>
        <v>#DIV/0!</v>
      </c>
      <c r="H49" s="150">
        <f t="shared" si="5"/>
        <v>327.86</v>
      </c>
    </row>
    <row r="50" spans="1:8" ht="24.95" customHeight="1" x14ac:dyDescent="0.25">
      <c r="A50" s="123">
        <v>723</v>
      </c>
      <c r="B50" s="151" t="s">
        <v>76</v>
      </c>
      <c r="C50" s="152">
        <f>C51</f>
        <v>0</v>
      </c>
      <c r="D50" s="152">
        <f t="shared" si="25"/>
        <v>5000</v>
      </c>
      <c r="E50" s="152">
        <f t="shared" si="25"/>
        <v>5000</v>
      </c>
      <c r="F50" s="152">
        <f t="shared" si="25"/>
        <v>16393</v>
      </c>
      <c r="G50" s="153" t="e">
        <f t="shared" si="4"/>
        <v>#DIV/0!</v>
      </c>
      <c r="H50" s="154">
        <f t="shared" si="5"/>
        <v>327.86</v>
      </c>
    </row>
    <row r="51" spans="1:8" ht="24.95" customHeight="1" thickBot="1" x14ac:dyDescent="0.3">
      <c r="A51" s="155">
        <v>7231</v>
      </c>
      <c r="B51" s="156" t="s">
        <v>77</v>
      </c>
      <c r="C51" s="157">
        <v>0</v>
      </c>
      <c r="D51" s="157">
        <v>5000</v>
      </c>
      <c r="E51" s="157">
        <v>5000</v>
      </c>
      <c r="F51" s="157">
        <v>16393</v>
      </c>
      <c r="G51" s="158" t="e">
        <f t="shared" si="4"/>
        <v>#DIV/0!</v>
      </c>
      <c r="H51" s="159">
        <f t="shared" si="5"/>
        <v>327.86</v>
      </c>
    </row>
    <row r="52" spans="1:8" ht="16.5" thickTop="1" thickBot="1" x14ac:dyDescent="0.3">
      <c r="C52" s="160"/>
      <c r="D52" s="160"/>
      <c r="E52" s="160"/>
      <c r="F52" s="160"/>
      <c r="G52" s="160"/>
      <c r="H52" s="160"/>
    </row>
    <row r="53" spans="1:8" ht="24.95" customHeight="1" thickTop="1" x14ac:dyDescent="0.25">
      <c r="A53" s="108"/>
      <c r="B53" s="109" t="s">
        <v>78</v>
      </c>
      <c r="C53" s="110">
        <f>C54+C110</f>
        <v>9623631.3499999996</v>
      </c>
      <c r="D53" s="110">
        <f>D54+D110</f>
        <v>26970700</v>
      </c>
      <c r="E53" s="110">
        <f>E54+E110</f>
        <v>27715730</v>
      </c>
      <c r="F53" s="110">
        <f>F54+F110</f>
        <v>11340887.210000001</v>
      </c>
      <c r="G53" s="111">
        <f>F53/C53*100</f>
        <v>117.84415671741209</v>
      </c>
      <c r="H53" s="112">
        <f>F53/E53*100</f>
        <v>40.918594639217517</v>
      </c>
    </row>
    <row r="54" spans="1:8" ht="24.95" customHeight="1" x14ac:dyDescent="0.25">
      <c r="A54" s="113">
        <v>3</v>
      </c>
      <c r="B54" s="161" t="s">
        <v>79</v>
      </c>
      <c r="C54" s="115">
        <f>C55+C64+C100+C105</f>
        <v>9309989.2400000002</v>
      </c>
      <c r="D54" s="115">
        <f>D55+D64+D100+D105</f>
        <v>26013340</v>
      </c>
      <c r="E54" s="115">
        <f>E55+E64+E100+E105</f>
        <v>26785612</v>
      </c>
      <c r="F54" s="115">
        <f>F55+F64+F100+F105</f>
        <v>11272232</v>
      </c>
      <c r="G54" s="116">
        <f t="shared" ref="G54:G119" si="26">F54/C54*100</f>
        <v>121.07674573424103</v>
      </c>
      <c r="H54" s="117">
        <f t="shared" ref="H54:H119" si="27">F54/E54*100</f>
        <v>42.083160168227629</v>
      </c>
    </row>
    <row r="55" spans="1:8" ht="24.95" customHeight="1" x14ac:dyDescent="0.25">
      <c r="A55" s="118">
        <v>31</v>
      </c>
      <c r="B55" s="147" t="s">
        <v>80</v>
      </c>
      <c r="C55" s="148">
        <f>C56+C60+C62</f>
        <v>7089532.3800000008</v>
      </c>
      <c r="D55" s="148">
        <f t="shared" ref="D55:F55" si="28">D56+D60+D62</f>
        <v>14993300</v>
      </c>
      <c r="E55" s="148">
        <f t="shared" si="28"/>
        <v>15413750</v>
      </c>
      <c r="F55" s="148">
        <f t="shared" si="28"/>
        <v>7494964.79</v>
      </c>
      <c r="G55" s="149">
        <f t="shared" si="26"/>
        <v>105.71874685478197</v>
      </c>
      <c r="H55" s="150">
        <f t="shared" si="27"/>
        <v>48.625187186765061</v>
      </c>
    </row>
    <row r="56" spans="1:8" ht="24.95" customHeight="1" x14ac:dyDescent="0.25">
      <c r="A56" s="133">
        <v>311</v>
      </c>
      <c r="B56" s="162" t="s">
        <v>81</v>
      </c>
      <c r="C56" s="139">
        <f>SUM(C57:C59)</f>
        <v>5815292.0200000005</v>
      </c>
      <c r="D56" s="139">
        <f t="shared" ref="D56:F56" si="29">SUM(D57:D59)</f>
        <v>12291300</v>
      </c>
      <c r="E56" s="139">
        <f t="shared" si="29"/>
        <v>12641300</v>
      </c>
      <c r="F56" s="139">
        <f t="shared" si="29"/>
        <v>6149762.8600000003</v>
      </c>
      <c r="G56" s="140">
        <f t="shared" si="26"/>
        <v>105.75157427777806</v>
      </c>
      <c r="H56" s="141">
        <f t="shared" si="27"/>
        <v>48.648183810209396</v>
      </c>
    </row>
    <row r="57" spans="1:8" ht="24.95" customHeight="1" x14ac:dyDescent="0.25">
      <c r="A57" s="128">
        <v>3111</v>
      </c>
      <c r="B57" s="163" t="s">
        <v>82</v>
      </c>
      <c r="C57" s="130">
        <v>5676130.5099999998</v>
      </c>
      <c r="D57" s="130">
        <v>12015000</v>
      </c>
      <c r="E57" s="130">
        <v>12365000</v>
      </c>
      <c r="F57" s="138">
        <v>6006349.8200000003</v>
      </c>
      <c r="G57" s="131">
        <f t="shared" si="26"/>
        <v>105.81768353314342</v>
      </c>
      <c r="H57" s="132">
        <f t="shared" si="27"/>
        <v>48.575413020622726</v>
      </c>
    </row>
    <row r="58" spans="1:8" ht="24.95" customHeight="1" x14ac:dyDescent="0.25">
      <c r="A58" s="128">
        <v>3112</v>
      </c>
      <c r="B58" s="163" t="s">
        <v>83</v>
      </c>
      <c r="C58" s="130">
        <v>577.65</v>
      </c>
      <c r="D58" s="130">
        <v>1300</v>
      </c>
      <c r="E58" s="130">
        <v>1300</v>
      </c>
      <c r="F58" s="138">
        <v>710.17</v>
      </c>
      <c r="G58" s="131">
        <f t="shared" si="26"/>
        <v>122.94122738682593</v>
      </c>
      <c r="H58" s="132">
        <f t="shared" si="27"/>
        <v>54.628461538461536</v>
      </c>
    </row>
    <row r="59" spans="1:8" ht="24.95" customHeight="1" x14ac:dyDescent="0.25">
      <c r="A59" s="128">
        <v>3113</v>
      </c>
      <c r="B59" s="163" t="s">
        <v>84</v>
      </c>
      <c r="C59" s="130">
        <v>138583.85999999999</v>
      </c>
      <c r="D59" s="130">
        <v>275000</v>
      </c>
      <c r="E59" s="130">
        <v>275000</v>
      </c>
      <c r="F59" s="138">
        <v>142702.87</v>
      </c>
      <c r="G59" s="131">
        <f t="shared" si="26"/>
        <v>102.97221480192572</v>
      </c>
      <c r="H59" s="132">
        <f t="shared" si="27"/>
        <v>51.891952727272731</v>
      </c>
    </row>
    <row r="60" spans="1:8" ht="24.95" customHeight="1" x14ac:dyDescent="0.25">
      <c r="A60" s="133">
        <v>312</v>
      </c>
      <c r="B60" s="162" t="s">
        <v>85</v>
      </c>
      <c r="C60" s="135">
        <f>C61</f>
        <v>364061.83999999997</v>
      </c>
      <c r="D60" s="135">
        <f t="shared" ref="D60:F60" si="30">D61</f>
        <v>722000</v>
      </c>
      <c r="E60" s="135">
        <f t="shared" si="30"/>
        <v>742450</v>
      </c>
      <c r="F60" s="135">
        <f t="shared" si="30"/>
        <v>359555.88</v>
      </c>
      <c r="G60" s="136">
        <f t="shared" si="26"/>
        <v>98.762309172529612</v>
      </c>
      <c r="H60" s="137">
        <f t="shared" si="27"/>
        <v>48.428295508115028</v>
      </c>
    </row>
    <row r="61" spans="1:8" ht="24.95" customHeight="1" x14ac:dyDescent="0.25">
      <c r="A61" s="128">
        <v>3121</v>
      </c>
      <c r="B61" s="163" t="s">
        <v>85</v>
      </c>
      <c r="C61" s="130">
        <v>364061.83999999997</v>
      </c>
      <c r="D61" s="130">
        <v>722000</v>
      </c>
      <c r="E61" s="130">
        <v>742450</v>
      </c>
      <c r="F61" s="138">
        <v>359555.88</v>
      </c>
      <c r="G61" s="131">
        <f t="shared" si="26"/>
        <v>98.762309172529612</v>
      </c>
      <c r="H61" s="132">
        <f t="shared" si="27"/>
        <v>48.428295508115028</v>
      </c>
    </row>
    <row r="62" spans="1:8" ht="24.95" customHeight="1" x14ac:dyDescent="0.25">
      <c r="A62" s="133">
        <v>313</v>
      </c>
      <c r="B62" s="162" t="s">
        <v>86</v>
      </c>
      <c r="C62" s="135">
        <f>SUM(C63:C63)</f>
        <v>910178.52</v>
      </c>
      <c r="D62" s="135">
        <f>SUM(D63:D63)</f>
        <v>1980000</v>
      </c>
      <c r="E62" s="135">
        <f>SUM(E63:E63)</f>
        <v>2030000</v>
      </c>
      <c r="F62" s="135">
        <f>SUM(F63:F63)</f>
        <v>985646.05</v>
      </c>
      <c r="G62" s="136">
        <f t="shared" si="26"/>
        <v>108.29150857130753</v>
      </c>
      <c r="H62" s="137">
        <f t="shared" si="27"/>
        <v>48.55399261083744</v>
      </c>
    </row>
    <row r="63" spans="1:8" ht="24.95" customHeight="1" x14ac:dyDescent="0.25">
      <c r="A63" s="128">
        <v>3132</v>
      </c>
      <c r="B63" s="163" t="s">
        <v>87</v>
      </c>
      <c r="C63" s="130">
        <v>910178.52</v>
      </c>
      <c r="D63" s="130">
        <v>1980000</v>
      </c>
      <c r="E63" s="130">
        <v>2030000</v>
      </c>
      <c r="F63" s="138">
        <v>985646.05</v>
      </c>
      <c r="G63" s="131">
        <f t="shared" si="26"/>
        <v>108.29150857130753</v>
      </c>
      <c r="H63" s="132">
        <f t="shared" si="27"/>
        <v>48.55399261083744</v>
      </c>
    </row>
    <row r="64" spans="1:8" ht="24.95" customHeight="1" x14ac:dyDescent="0.25">
      <c r="A64" s="118">
        <v>32</v>
      </c>
      <c r="B64" s="147" t="s">
        <v>88</v>
      </c>
      <c r="C64" s="120">
        <f>C65+C70+C77+C87+C92+C89</f>
        <v>2210497.7400000002</v>
      </c>
      <c r="D64" s="120">
        <f>D65+D70+D77+D87+D92+D89</f>
        <v>11001940</v>
      </c>
      <c r="E64" s="120">
        <f>E65+E70+E77+E87+E92+E89</f>
        <v>11353762</v>
      </c>
      <c r="F64" s="120">
        <f>F65+F70+F77+F87+F92+F89</f>
        <v>3766570.06</v>
      </c>
      <c r="G64" s="121">
        <f t="shared" si="26"/>
        <v>170.39465781132171</v>
      </c>
      <c r="H64" s="122">
        <f t="shared" si="27"/>
        <v>33.174643435365304</v>
      </c>
    </row>
    <row r="65" spans="1:8" ht="24.95" customHeight="1" x14ac:dyDescent="0.25">
      <c r="A65" s="133">
        <v>321</v>
      </c>
      <c r="B65" s="162" t="s">
        <v>89</v>
      </c>
      <c r="C65" s="135">
        <f>SUM(C66:C69)</f>
        <v>134478.59</v>
      </c>
      <c r="D65" s="135">
        <f t="shared" ref="D65:F65" si="31">SUM(D66:D69)</f>
        <v>325500</v>
      </c>
      <c r="E65" s="135">
        <f t="shared" si="31"/>
        <v>325500</v>
      </c>
      <c r="F65" s="135">
        <f t="shared" si="31"/>
        <v>116530.70999999999</v>
      </c>
      <c r="G65" s="136">
        <f t="shared" si="26"/>
        <v>86.653726812572913</v>
      </c>
      <c r="H65" s="137">
        <f t="shared" si="27"/>
        <v>35.80052534562212</v>
      </c>
    </row>
    <row r="66" spans="1:8" ht="24.95" customHeight="1" x14ac:dyDescent="0.25">
      <c r="A66" s="128">
        <v>3211</v>
      </c>
      <c r="B66" s="163" t="s">
        <v>90</v>
      </c>
      <c r="C66" s="130">
        <v>23011.219999999998</v>
      </c>
      <c r="D66" s="130">
        <v>51000</v>
      </c>
      <c r="E66" s="130">
        <v>51000</v>
      </c>
      <c r="F66" s="138">
        <v>13970.51</v>
      </c>
      <c r="G66" s="131">
        <f t="shared" si="26"/>
        <v>60.711731059891662</v>
      </c>
      <c r="H66" s="132">
        <f t="shared" si="27"/>
        <v>27.393156862745098</v>
      </c>
    </row>
    <row r="67" spans="1:8" ht="24.95" customHeight="1" x14ac:dyDescent="0.25">
      <c r="A67" s="128">
        <v>3212</v>
      </c>
      <c r="B67" s="163" t="s">
        <v>91</v>
      </c>
      <c r="C67" s="130">
        <v>103421.9</v>
      </c>
      <c r="D67" s="130">
        <v>235000</v>
      </c>
      <c r="E67" s="130">
        <v>235000</v>
      </c>
      <c r="F67" s="138">
        <v>94605.25</v>
      </c>
      <c r="G67" s="131">
        <f t="shared" si="26"/>
        <v>91.475064759011389</v>
      </c>
      <c r="H67" s="132">
        <f t="shared" si="27"/>
        <v>40.257553191489357</v>
      </c>
    </row>
    <row r="68" spans="1:8" ht="24.95" customHeight="1" x14ac:dyDescent="0.25">
      <c r="A68" s="128">
        <v>3213</v>
      </c>
      <c r="B68" s="163" t="s">
        <v>92</v>
      </c>
      <c r="C68" s="130">
        <v>6774.3700000000008</v>
      </c>
      <c r="D68" s="130">
        <v>35000</v>
      </c>
      <c r="E68" s="130">
        <v>35000</v>
      </c>
      <c r="F68" s="138">
        <v>7446.45</v>
      </c>
      <c r="G68" s="131">
        <f t="shared" si="26"/>
        <v>109.92092253597012</v>
      </c>
      <c r="H68" s="132">
        <f t="shared" si="27"/>
        <v>21.275571428571428</v>
      </c>
    </row>
    <row r="69" spans="1:8" ht="24.95" customHeight="1" x14ac:dyDescent="0.25">
      <c r="A69" s="128">
        <v>3214</v>
      </c>
      <c r="B69" s="163" t="s">
        <v>93</v>
      </c>
      <c r="C69" s="130">
        <v>1271.0999999999999</v>
      </c>
      <c r="D69" s="130">
        <v>4500</v>
      </c>
      <c r="E69" s="130">
        <v>4500</v>
      </c>
      <c r="F69" s="138">
        <v>508.5</v>
      </c>
      <c r="G69" s="131">
        <f t="shared" si="26"/>
        <v>40.004720320981832</v>
      </c>
      <c r="H69" s="132">
        <f t="shared" si="27"/>
        <v>11.3</v>
      </c>
    </row>
    <row r="70" spans="1:8" ht="24.95" customHeight="1" x14ac:dyDescent="0.25">
      <c r="A70" s="133">
        <v>322</v>
      </c>
      <c r="B70" s="162" t="s">
        <v>94</v>
      </c>
      <c r="C70" s="135">
        <f>SUM(C71:C76)</f>
        <v>1120871.6300000001</v>
      </c>
      <c r="D70" s="135">
        <f t="shared" ref="D70:F70" si="32">SUM(D71:D76)</f>
        <v>867708</v>
      </c>
      <c r="E70" s="135">
        <f t="shared" si="32"/>
        <v>875345</v>
      </c>
      <c r="F70" s="135">
        <f t="shared" si="32"/>
        <v>264929.43</v>
      </c>
      <c r="G70" s="136">
        <f t="shared" si="26"/>
        <v>23.636018872205728</v>
      </c>
      <c r="H70" s="137">
        <f t="shared" si="27"/>
        <v>30.265715803483197</v>
      </c>
    </row>
    <row r="71" spans="1:8" ht="24.95" customHeight="1" x14ac:dyDescent="0.25">
      <c r="A71" s="128">
        <v>3221</v>
      </c>
      <c r="B71" s="163" t="s">
        <v>95</v>
      </c>
      <c r="C71" s="130">
        <v>69591.26999999999</v>
      </c>
      <c r="D71" s="130">
        <v>158270</v>
      </c>
      <c r="E71" s="130">
        <v>158935</v>
      </c>
      <c r="F71" s="138">
        <v>68404.62999999999</v>
      </c>
      <c r="G71" s="131">
        <f t="shared" si="26"/>
        <v>98.294843591732132</v>
      </c>
      <c r="H71" s="132">
        <f t="shared" si="27"/>
        <v>43.039374587095345</v>
      </c>
    </row>
    <row r="72" spans="1:8" ht="24.95" customHeight="1" x14ac:dyDescent="0.25">
      <c r="A72" s="128">
        <v>3222</v>
      </c>
      <c r="B72" s="163" t="s">
        <v>96</v>
      </c>
      <c r="C72" s="130">
        <v>837252.16</v>
      </c>
      <c r="D72" s="130">
        <v>37000</v>
      </c>
      <c r="E72" s="130">
        <v>37000</v>
      </c>
      <c r="F72" s="138">
        <v>19882.71</v>
      </c>
      <c r="G72" s="131">
        <f t="shared" si="26"/>
        <v>2.3747576835155613</v>
      </c>
      <c r="H72" s="132">
        <f t="shared" si="27"/>
        <v>53.737054054054056</v>
      </c>
    </row>
    <row r="73" spans="1:8" ht="24.95" customHeight="1" x14ac:dyDescent="0.25">
      <c r="A73" s="128">
        <v>3223</v>
      </c>
      <c r="B73" s="163" t="s">
        <v>97</v>
      </c>
      <c r="C73" s="130">
        <v>129360.39</v>
      </c>
      <c r="D73" s="130">
        <v>394868</v>
      </c>
      <c r="E73" s="130">
        <v>396505</v>
      </c>
      <c r="F73" s="138">
        <v>126264.30000000002</v>
      </c>
      <c r="G73" s="131">
        <f t="shared" si="26"/>
        <v>97.606616677639906</v>
      </c>
      <c r="H73" s="132">
        <f t="shared" si="27"/>
        <v>31.844314699688532</v>
      </c>
    </row>
    <row r="74" spans="1:8" ht="24.95" customHeight="1" x14ac:dyDescent="0.25">
      <c r="A74" s="128">
        <v>3224</v>
      </c>
      <c r="B74" s="163" t="s">
        <v>98</v>
      </c>
      <c r="C74" s="130">
        <v>53244.210000000006</v>
      </c>
      <c r="D74" s="130">
        <v>194500</v>
      </c>
      <c r="E74" s="130">
        <v>199570</v>
      </c>
      <c r="F74" s="138">
        <v>45824.91</v>
      </c>
      <c r="G74" s="131">
        <f t="shared" si="26"/>
        <v>86.065527124921175</v>
      </c>
      <c r="H74" s="132">
        <f t="shared" si="27"/>
        <v>22.961822919276447</v>
      </c>
    </row>
    <row r="75" spans="1:8" ht="24.95" customHeight="1" x14ac:dyDescent="0.25">
      <c r="A75" s="128">
        <v>3225</v>
      </c>
      <c r="B75" s="163" t="s">
        <v>99</v>
      </c>
      <c r="C75" s="130">
        <v>29073.77</v>
      </c>
      <c r="D75" s="130">
        <v>20000</v>
      </c>
      <c r="E75" s="130">
        <v>20000</v>
      </c>
      <c r="F75" s="138">
        <v>3208.88</v>
      </c>
      <c r="G75" s="131">
        <f t="shared" si="26"/>
        <v>11.037027533752934</v>
      </c>
      <c r="H75" s="132">
        <f t="shared" si="27"/>
        <v>16.0444</v>
      </c>
    </row>
    <row r="76" spans="1:8" ht="24.95" customHeight="1" x14ac:dyDescent="0.25">
      <c r="A76" s="128">
        <v>3227</v>
      </c>
      <c r="B76" s="163" t="s">
        <v>100</v>
      </c>
      <c r="C76" s="130">
        <v>2349.83</v>
      </c>
      <c r="D76" s="130">
        <v>63070</v>
      </c>
      <c r="E76" s="130">
        <v>63335</v>
      </c>
      <c r="F76" s="138">
        <v>1344</v>
      </c>
      <c r="G76" s="131">
        <f t="shared" si="26"/>
        <v>57.195626917691925</v>
      </c>
      <c r="H76" s="132">
        <f t="shared" si="27"/>
        <v>2.1220494197521118</v>
      </c>
    </row>
    <row r="77" spans="1:8" ht="24.95" customHeight="1" x14ac:dyDescent="0.25">
      <c r="A77" s="133">
        <v>323</v>
      </c>
      <c r="B77" s="162" t="s">
        <v>101</v>
      </c>
      <c r="C77" s="135">
        <f>SUM(C78:C86)</f>
        <v>869074.29999999993</v>
      </c>
      <c r="D77" s="135">
        <f t="shared" ref="D77:F77" si="33">SUM(D78:D86)</f>
        <v>2973719</v>
      </c>
      <c r="E77" s="135">
        <f t="shared" si="33"/>
        <v>3032072</v>
      </c>
      <c r="F77" s="135">
        <f t="shared" si="33"/>
        <v>1170482.1400000001</v>
      </c>
      <c r="G77" s="136">
        <f t="shared" si="26"/>
        <v>134.68148120362093</v>
      </c>
      <c r="H77" s="137">
        <f t="shared" si="27"/>
        <v>38.603375513510237</v>
      </c>
    </row>
    <row r="78" spans="1:8" ht="24.95" customHeight="1" x14ac:dyDescent="0.25">
      <c r="A78" s="128">
        <v>3231</v>
      </c>
      <c r="B78" s="163" t="s">
        <v>102</v>
      </c>
      <c r="C78" s="130">
        <v>39230.469999999994</v>
      </c>
      <c r="D78" s="130">
        <v>120190</v>
      </c>
      <c r="E78" s="130">
        <v>120695</v>
      </c>
      <c r="F78" s="138">
        <v>25007.820000000003</v>
      </c>
      <c r="G78" s="131">
        <f t="shared" si="26"/>
        <v>63.745909748213592</v>
      </c>
      <c r="H78" s="132">
        <f t="shared" si="27"/>
        <v>20.71984754960852</v>
      </c>
    </row>
    <row r="79" spans="1:8" ht="24.95" customHeight="1" x14ac:dyDescent="0.25">
      <c r="A79" s="128">
        <v>3232</v>
      </c>
      <c r="B79" s="163" t="s">
        <v>103</v>
      </c>
      <c r="C79" s="130">
        <v>175020.56</v>
      </c>
      <c r="D79" s="130">
        <v>468171</v>
      </c>
      <c r="E79" s="130">
        <v>553229</v>
      </c>
      <c r="F79" s="138">
        <v>177064.91999999998</v>
      </c>
      <c r="G79" s="131">
        <f t="shared" si="26"/>
        <v>101.16806848292566</v>
      </c>
      <c r="H79" s="132">
        <f t="shared" si="27"/>
        <v>32.005719150659132</v>
      </c>
    </row>
    <row r="80" spans="1:8" ht="24.95" customHeight="1" x14ac:dyDescent="0.25">
      <c r="A80" s="128">
        <v>3233</v>
      </c>
      <c r="B80" s="163" t="s">
        <v>104</v>
      </c>
      <c r="C80" s="130">
        <v>10612.72</v>
      </c>
      <c r="D80" s="130">
        <v>32608</v>
      </c>
      <c r="E80" s="130">
        <v>29995</v>
      </c>
      <c r="F80" s="138">
        <v>9692.0199999999986</v>
      </c>
      <c r="G80" s="131">
        <f t="shared" si="26"/>
        <v>91.324561469632656</v>
      </c>
      <c r="H80" s="132">
        <f t="shared" si="27"/>
        <v>32.312118686447739</v>
      </c>
    </row>
    <row r="81" spans="1:8" ht="24.95" customHeight="1" x14ac:dyDescent="0.25">
      <c r="A81" s="128">
        <v>3234</v>
      </c>
      <c r="B81" s="163" t="s">
        <v>105</v>
      </c>
      <c r="C81" s="130">
        <v>149087.65</v>
      </c>
      <c r="D81" s="130">
        <v>407320</v>
      </c>
      <c r="E81" s="130">
        <v>409770</v>
      </c>
      <c r="F81" s="138">
        <v>175695.64</v>
      </c>
      <c r="G81" s="131">
        <f t="shared" si="26"/>
        <v>117.84721269669221</v>
      </c>
      <c r="H81" s="132">
        <f t="shared" si="27"/>
        <v>42.876647875637559</v>
      </c>
    </row>
    <row r="82" spans="1:8" ht="24.95" customHeight="1" x14ac:dyDescent="0.25">
      <c r="A82" s="128">
        <v>3235</v>
      </c>
      <c r="B82" s="163" t="s">
        <v>106</v>
      </c>
      <c r="C82" s="130">
        <v>48743.43</v>
      </c>
      <c r="D82" s="130">
        <v>440984</v>
      </c>
      <c r="E82" s="130">
        <v>413162</v>
      </c>
      <c r="F82" s="138">
        <v>248047.44999999998</v>
      </c>
      <c r="G82" s="131">
        <f t="shared" si="26"/>
        <v>508.88386393817581</v>
      </c>
      <c r="H82" s="132">
        <f t="shared" si="27"/>
        <v>60.036365880695705</v>
      </c>
    </row>
    <row r="83" spans="1:8" ht="24.95" customHeight="1" x14ac:dyDescent="0.25">
      <c r="A83" s="128">
        <v>3236</v>
      </c>
      <c r="B83" s="163" t="s">
        <v>107</v>
      </c>
      <c r="C83" s="130">
        <v>128547.35</v>
      </c>
      <c r="D83" s="130">
        <v>235500</v>
      </c>
      <c r="E83" s="130">
        <v>235500</v>
      </c>
      <c r="F83" s="138">
        <v>134660.45000000001</v>
      </c>
      <c r="G83" s="131">
        <f t="shared" si="26"/>
        <v>104.75552393728849</v>
      </c>
      <c r="H83" s="132">
        <f t="shared" si="27"/>
        <v>57.180658174097665</v>
      </c>
    </row>
    <row r="84" spans="1:8" ht="24.95" customHeight="1" x14ac:dyDescent="0.25">
      <c r="A84" s="128">
        <v>3237</v>
      </c>
      <c r="B84" s="163" t="s">
        <v>108</v>
      </c>
      <c r="C84" s="130">
        <v>75980.210000000006</v>
      </c>
      <c r="D84" s="130">
        <v>245758</v>
      </c>
      <c r="E84" s="130">
        <v>227085</v>
      </c>
      <c r="F84" s="138">
        <v>84153.3</v>
      </c>
      <c r="G84" s="131">
        <f t="shared" si="26"/>
        <v>110.75686682097879</v>
      </c>
      <c r="H84" s="132">
        <f t="shared" si="27"/>
        <v>37.058061959178282</v>
      </c>
    </row>
    <row r="85" spans="1:8" ht="24.95" customHeight="1" x14ac:dyDescent="0.25">
      <c r="A85" s="128">
        <v>3238</v>
      </c>
      <c r="B85" s="163" t="s">
        <v>109</v>
      </c>
      <c r="C85" s="130">
        <v>94531.56</v>
      </c>
      <c r="D85" s="130">
        <v>614040</v>
      </c>
      <c r="E85" s="130">
        <v>634148</v>
      </c>
      <c r="F85" s="138">
        <v>136325.63</v>
      </c>
      <c r="G85" s="131">
        <f t="shared" si="26"/>
        <v>144.21176377497633</v>
      </c>
      <c r="H85" s="132">
        <f t="shared" si="27"/>
        <v>21.497446968215623</v>
      </c>
    </row>
    <row r="86" spans="1:8" ht="24.95" customHeight="1" x14ac:dyDescent="0.25">
      <c r="A86" s="128">
        <v>3239</v>
      </c>
      <c r="B86" s="163" t="s">
        <v>110</v>
      </c>
      <c r="C86" s="130">
        <v>147320.35</v>
      </c>
      <c r="D86" s="130">
        <v>409148</v>
      </c>
      <c r="E86" s="130">
        <v>408488</v>
      </c>
      <c r="F86" s="138">
        <v>179834.91</v>
      </c>
      <c r="G86" s="131">
        <f t="shared" si="26"/>
        <v>122.07065079603734</v>
      </c>
      <c r="H86" s="132">
        <f t="shared" si="27"/>
        <v>44.024527036289932</v>
      </c>
    </row>
    <row r="87" spans="1:8" ht="24.95" customHeight="1" x14ac:dyDescent="0.25">
      <c r="A87" s="133">
        <v>324</v>
      </c>
      <c r="B87" s="162" t="s">
        <v>111</v>
      </c>
      <c r="C87" s="135">
        <f>C88</f>
        <v>1687.6</v>
      </c>
      <c r="D87" s="135">
        <f t="shared" ref="D87:F87" si="34">D88</f>
        <v>3300</v>
      </c>
      <c r="E87" s="135">
        <f t="shared" si="34"/>
        <v>3300</v>
      </c>
      <c r="F87" s="135">
        <f t="shared" si="34"/>
        <v>1686.04</v>
      </c>
      <c r="G87" s="136">
        <f t="shared" si="26"/>
        <v>99.907561033420251</v>
      </c>
      <c r="H87" s="137">
        <f t="shared" si="27"/>
        <v>51.092121212121214</v>
      </c>
    </row>
    <row r="88" spans="1:8" ht="24.95" customHeight="1" x14ac:dyDescent="0.25">
      <c r="A88" s="128">
        <v>3241</v>
      </c>
      <c r="B88" s="163" t="s">
        <v>111</v>
      </c>
      <c r="C88" s="130">
        <v>1687.6</v>
      </c>
      <c r="D88" s="130">
        <v>3300</v>
      </c>
      <c r="E88" s="130">
        <v>3300</v>
      </c>
      <c r="F88" s="130">
        <v>1686.04</v>
      </c>
      <c r="G88" s="131">
        <f t="shared" si="26"/>
        <v>99.907561033420251</v>
      </c>
      <c r="H88" s="132">
        <f t="shared" si="27"/>
        <v>51.092121212121214</v>
      </c>
    </row>
    <row r="89" spans="1:8" ht="24.95" customHeight="1" x14ac:dyDescent="0.25">
      <c r="A89" s="133">
        <v>325</v>
      </c>
      <c r="B89" s="162" t="s">
        <v>177</v>
      </c>
      <c r="C89" s="135">
        <f>C90+C91</f>
        <v>0</v>
      </c>
      <c r="D89" s="135">
        <f t="shared" ref="D89:H89" si="35">D90+D91</f>
        <v>6608713</v>
      </c>
      <c r="E89" s="135">
        <f t="shared" si="35"/>
        <v>6892038</v>
      </c>
      <c r="F89" s="135">
        <f t="shared" si="35"/>
        <v>2082698.0299999998</v>
      </c>
      <c r="G89" s="136" t="e">
        <f t="shared" si="35"/>
        <v>#DIV/0!</v>
      </c>
      <c r="H89" s="137" t="e">
        <f t="shared" si="35"/>
        <v>#DIV/0!</v>
      </c>
    </row>
    <row r="90" spans="1:8" ht="24.95" customHeight="1" x14ac:dyDescent="0.25">
      <c r="A90" s="128">
        <v>3251</v>
      </c>
      <c r="B90" s="163" t="s">
        <v>176</v>
      </c>
      <c r="C90" s="130">
        <v>0</v>
      </c>
      <c r="D90" s="130">
        <v>6608713</v>
      </c>
      <c r="E90" s="130">
        <v>6892038</v>
      </c>
      <c r="F90" s="138">
        <v>2065353.6099999999</v>
      </c>
      <c r="G90" s="131" t="e">
        <f t="shared" ref="G90:G91" si="36">F90/C90*100</f>
        <v>#DIV/0!</v>
      </c>
      <c r="H90" s="132">
        <f t="shared" ref="H90:H91" si="37">F90/E90*100</f>
        <v>29.967240604303107</v>
      </c>
    </row>
    <row r="91" spans="1:8" ht="24.95" customHeight="1" x14ac:dyDescent="0.25">
      <c r="A91" s="128">
        <v>3252</v>
      </c>
      <c r="B91" s="163" t="s">
        <v>178</v>
      </c>
      <c r="C91" s="130">
        <v>0</v>
      </c>
      <c r="D91" s="130">
        <v>0</v>
      </c>
      <c r="E91" s="130">
        <v>0</v>
      </c>
      <c r="F91" s="138">
        <v>17344.419999999998</v>
      </c>
      <c r="G91" s="131" t="e">
        <f t="shared" si="36"/>
        <v>#DIV/0!</v>
      </c>
      <c r="H91" s="132" t="e">
        <f t="shared" si="37"/>
        <v>#DIV/0!</v>
      </c>
    </row>
    <row r="92" spans="1:8" ht="24.95" customHeight="1" x14ac:dyDescent="0.25">
      <c r="A92" s="133">
        <v>329</v>
      </c>
      <c r="B92" s="162" t="s">
        <v>112</v>
      </c>
      <c r="C92" s="135">
        <f>SUM(C93:C99)</f>
        <v>84385.62</v>
      </c>
      <c r="D92" s="135">
        <f t="shared" ref="D92:F92" si="38">SUM(D93:D99)</f>
        <v>223000</v>
      </c>
      <c r="E92" s="135">
        <f t="shared" si="38"/>
        <v>225507</v>
      </c>
      <c r="F92" s="135">
        <f t="shared" si="38"/>
        <v>130243.71000000002</v>
      </c>
      <c r="G92" s="136">
        <f t="shared" si="26"/>
        <v>154.34348885509169</v>
      </c>
      <c r="H92" s="137">
        <f t="shared" si="27"/>
        <v>57.75594992616638</v>
      </c>
    </row>
    <row r="93" spans="1:8" ht="24.95" customHeight="1" x14ac:dyDescent="0.25">
      <c r="A93" s="128">
        <v>3291</v>
      </c>
      <c r="B93" s="163" t="s">
        <v>113</v>
      </c>
      <c r="C93" s="130">
        <v>4522.9799999999996</v>
      </c>
      <c r="D93" s="130">
        <v>11000</v>
      </c>
      <c r="E93" s="130">
        <v>11000</v>
      </c>
      <c r="F93" s="138">
        <v>5405.07</v>
      </c>
      <c r="G93" s="131">
        <f t="shared" si="26"/>
        <v>119.5024077046549</v>
      </c>
      <c r="H93" s="132">
        <f t="shared" si="27"/>
        <v>49.137</v>
      </c>
    </row>
    <row r="94" spans="1:8" ht="24.95" customHeight="1" x14ac:dyDescent="0.25">
      <c r="A94" s="128">
        <v>3292</v>
      </c>
      <c r="B94" s="163" t="s">
        <v>114</v>
      </c>
      <c r="C94" s="130">
        <v>8601.94</v>
      </c>
      <c r="D94" s="130">
        <v>86000</v>
      </c>
      <c r="E94" s="130">
        <v>86000</v>
      </c>
      <c r="F94" s="138">
        <v>71893.87</v>
      </c>
      <c r="G94" s="131">
        <f t="shared" si="26"/>
        <v>835.7866946293509</v>
      </c>
      <c r="H94" s="132">
        <f t="shared" si="27"/>
        <v>83.59752325581394</v>
      </c>
    </row>
    <row r="95" spans="1:8" ht="24.95" customHeight="1" x14ac:dyDescent="0.25">
      <c r="A95" s="128">
        <v>3293</v>
      </c>
      <c r="B95" s="163" t="s">
        <v>115</v>
      </c>
      <c r="C95" s="130">
        <v>4505.96</v>
      </c>
      <c r="D95" s="130">
        <v>20000</v>
      </c>
      <c r="E95" s="130">
        <v>21875</v>
      </c>
      <c r="F95" s="138">
        <v>14190.27</v>
      </c>
      <c r="G95" s="131">
        <f t="shared" si="26"/>
        <v>314.92223632699802</v>
      </c>
      <c r="H95" s="132">
        <f t="shared" si="27"/>
        <v>64.869805714285718</v>
      </c>
    </row>
    <row r="96" spans="1:8" ht="24.95" customHeight="1" x14ac:dyDescent="0.25">
      <c r="A96" s="128">
        <v>3294</v>
      </c>
      <c r="B96" s="163" t="s">
        <v>116</v>
      </c>
      <c r="C96" s="130">
        <v>3546.62</v>
      </c>
      <c r="D96" s="130">
        <v>9000</v>
      </c>
      <c r="E96" s="130">
        <v>9000</v>
      </c>
      <c r="F96" s="138">
        <v>4795.99</v>
      </c>
      <c r="G96" s="131">
        <f t="shared" si="26"/>
        <v>135.22706125832482</v>
      </c>
      <c r="H96" s="132">
        <f t="shared" si="27"/>
        <v>53.288777777777774</v>
      </c>
    </row>
    <row r="97" spans="1:8" ht="24.95" customHeight="1" x14ac:dyDescent="0.25">
      <c r="A97" s="128">
        <v>3295</v>
      </c>
      <c r="B97" s="163" t="s">
        <v>117</v>
      </c>
      <c r="C97" s="130">
        <v>944.82</v>
      </c>
      <c r="D97" s="130">
        <v>4000</v>
      </c>
      <c r="E97" s="130">
        <v>4000</v>
      </c>
      <c r="F97" s="138">
        <v>806.63</v>
      </c>
      <c r="G97" s="131">
        <f t="shared" si="26"/>
        <v>85.373933659321338</v>
      </c>
      <c r="H97" s="132">
        <f t="shared" si="27"/>
        <v>20.165749999999999</v>
      </c>
    </row>
    <row r="98" spans="1:8" ht="24.95" customHeight="1" x14ac:dyDescent="0.25">
      <c r="A98" s="128">
        <v>3296</v>
      </c>
      <c r="B98" s="163" t="s">
        <v>118</v>
      </c>
      <c r="C98" s="130">
        <v>10173</v>
      </c>
      <c r="D98" s="130">
        <v>12000</v>
      </c>
      <c r="E98" s="130">
        <v>12000</v>
      </c>
      <c r="F98" s="138">
        <v>5375</v>
      </c>
      <c r="G98" s="131">
        <f t="shared" si="26"/>
        <v>52.835938267964224</v>
      </c>
      <c r="H98" s="132">
        <f t="shared" si="27"/>
        <v>44.791666666666671</v>
      </c>
    </row>
    <row r="99" spans="1:8" ht="24.95" customHeight="1" x14ac:dyDescent="0.25">
      <c r="A99" s="128">
        <v>3299</v>
      </c>
      <c r="B99" s="163" t="s">
        <v>112</v>
      </c>
      <c r="C99" s="130">
        <v>52090.299999999988</v>
      </c>
      <c r="D99" s="130">
        <v>81000</v>
      </c>
      <c r="E99" s="130">
        <v>81632</v>
      </c>
      <c r="F99" s="138">
        <v>27776.880000000001</v>
      </c>
      <c r="G99" s="131">
        <f t="shared" si="26"/>
        <v>53.324476917967466</v>
      </c>
      <c r="H99" s="132">
        <f t="shared" si="27"/>
        <v>34.026950215601723</v>
      </c>
    </row>
    <row r="100" spans="1:8" ht="24.95" customHeight="1" x14ac:dyDescent="0.25">
      <c r="A100" s="118">
        <v>34</v>
      </c>
      <c r="B100" s="147" t="s">
        <v>119</v>
      </c>
      <c r="C100" s="120">
        <f>C101</f>
        <v>9959.1200000000008</v>
      </c>
      <c r="D100" s="120">
        <f t="shared" ref="D100:F100" si="39">D101</f>
        <v>18100</v>
      </c>
      <c r="E100" s="120">
        <f t="shared" si="39"/>
        <v>18100</v>
      </c>
      <c r="F100" s="120">
        <f t="shared" si="39"/>
        <v>10697.149999999998</v>
      </c>
      <c r="G100" s="121">
        <f t="shared" si="26"/>
        <v>107.41059451035831</v>
      </c>
      <c r="H100" s="122">
        <f t="shared" si="27"/>
        <v>59.100276243093909</v>
      </c>
    </row>
    <row r="101" spans="1:8" ht="24.95" customHeight="1" x14ac:dyDescent="0.25">
      <c r="A101" s="133">
        <v>343</v>
      </c>
      <c r="B101" s="162" t="s">
        <v>120</v>
      </c>
      <c r="C101" s="135">
        <f>SUM(C102:C104)</f>
        <v>9959.1200000000008</v>
      </c>
      <c r="D101" s="135">
        <f t="shared" ref="D101:F101" si="40">SUM(D102:D104)</f>
        <v>18100</v>
      </c>
      <c r="E101" s="135">
        <f t="shared" si="40"/>
        <v>18100</v>
      </c>
      <c r="F101" s="135">
        <f t="shared" si="40"/>
        <v>10697.149999999998</v>
      </c>
      <c r="G101" s="136">
        <f t="shared" si="26"/>
        <v>107.41059451035831</v>
      </c>
      <c r="H101" s="137">
        <f t="shared" si="27"/>
        <v>59.100276243093909</v>
      </c>
    </row>
    <row r="102" spans="1:8" ht="24.95" customHeight="1" x14ac:dyDescent="0.25">
      <c r="A102" s="128">
        <v>3431</v>
      </c>
      <c r="B102" s="163" t="s">
        <v>121</v>
      </c>
      <c r="C102" s="130">
        <v>6859.6</v>
      </c>
      <c r="D102" s="130">
        <v>13500</v>
      </c>
      <c r="E102" s="130">
        <v>13500</v>
      </c>
      <c r="F102" s="138">
        <v>10058.459999999999</v>
      </c>
      <c r="G102" s="131">
        <f t="shared" si="26"/>
        <v>146.63333138958538</v>
      </c>
      <c r="H102" s="132">
        <f t="shared" si="27"/>
        <v>74.507111111111101</v>
      </c>
    </row>
    <row r="103" spans="1:8" ht="24.95" customHeight="1" x14ac:dyDescent="0.25">
      <c r="A103" s="128">
        <v>3432</v>
      </c>
      <c r="B103" s="163" t="s">
        <v>122</v>
      </c>
      <c r="C103" s="130">
        <v>283.67</v>
      </c>
      <c r="D103" s="130">
        <v>0</v>
      </c>
      <c r="E103" s="130">
        <v>0</v>
      </c>
      <c r="F103" s="138">
        <v>122.71</v>
      </c>
      <c r="G103" s="131">
        <f t="shared" si="26"/>
        <v>43.258011069200123</v>
      </c>
      <c r="H103" s="132" t="e">
        <f t="shared" si="27"/>
        <v>#DIV/0!</v>
      </c>
    </row>
    <row r="104" spans="1:8" ht="24.95" customHeight="1" x14ac:dyDescent="0.25">
      <c r="A104" s="128">
        <v>3433</v>
      </c>
      <c r="B104" s="163" t="s">
        <v>123</v>
      </c>
      <c r="C104" s="130">
        <v>2815.85</v>
      </c>
      <c r="D104" s="130">
        <v>4600</v>
      </c>
      <c r="E104" s="130">
        <v>4600</v>
      </c>
      <c r="F104" s="138">
        <v>515.98</v>
      </c>
      <c r="G104" s="131">
        <f t="shared" si="26"/>
        <v>18.324129481328907</v>
      </c>
      <c r="H104" s="132">
        <f t="shared" si="27"/>
        <v>11.216956521739132</v>
      </c>
    </row>
    <row r="105" spans="1:8" ht="24.95" customHeight="1" x14ac:dyDescent="0.25">
      <c r="A105" s="164">
        <v>36</v>
      </c>
      <c r="B105" s="165" t="s">
        <v>124</v>
      </c>
      <c r="C105" s="120">
        <f>C106</f>
        <v>0</v>
      </c>
      <c r="D105" s="120">
        <f t="shared" ref="D105:F105" si="41">D106+D108</f>
        <v>0</v>
      </c>
      <c r="E105" s="120">
        <f t="shared" si="41"/>
        <v>0</v>
      </c>
      <c r="F105" s="120">
        <f t="shared" si="41"/>
        <v>0</v>
      </c>
      <c r="G105" s="121" t="e">
        <f t="shared" si="26"/>
        <v>#DIV/0!</v>
      </c>
      <c r="H105" s="122" t="e">
        <f t="shared" si="27"/>
        <v>#DIV/0!</v>
      </c>
    </row>
    <row r="106" spans="1:8" ht="24.95" customHeight="1" x14ac:dyDescent="0.25">
      <c r="A106" s="166">
        <v>366</v>
      </c>
      <c r="B106" s="167" t="s">
        <v>125</v>
      </c>
      <c r="C106" s="135">
        <f>C107</f>
        <v>0</v>
      </c>
      <c r="D106" s="135">
        <f t="shared" ref="D106:F106" si="42">D107</f>
        <v>0</v>
      </c>
      <c r="E106" s="135">
        <f t="shared" si="42"/>
        <v>0</v>
      </c>
      <c r="F106" s="135">
        <f t="shared" si="42"/>
        <v>0</v>
      </c>
      <c r="G106" s="136" t="e">
        <f t="shared" si="26"/>
        <v>#DIV/0!</v>
      </c>
      <c r="H106" s="137" t="e">
        <f t="shared" si="27"/>
        <v>#DIV/0!</v>
      </c>
    </row>
    <row r="107" spans="1:8" ht="24.95" customHeight="1" x14ac:dyDescent="0.25">
      <c r="A107" s="168">
        <v>3661</v>
      </c>
      <c r="B107" s="169" t="s">
        <v>126</v>
      </c>
      <c r="C107" s="130">
        <v>0</v>
      </c>
      <c r="D107" s="130">
        <v>0</v>
      </c>
      <c r="E107" s="130">
        <v>0</v>
      </c>
      <c r="F107" s="138">
        <v>0</v>
      </c>
      <c r="G107" s="131" t="e">
        <f t="shared" si="26"/>
        <v>#DIV/0!</v>
      </c>
      <c r="H107" s="132" t="e">
        <f t="shared" si="27"/>
        <v>#DIV/0!</v>
      </c>
    </row>
    <row r="108" spans="1:8" ht="24.95" customHeight="1" x14ac:dyDescent="0.25">
      <c r="A108" s="166">
        <v>369</v>
      </c>
      <c r="B108" s="167" t="s">
        <v>50</v>
      </c>
      <c r="C108" s="125">
        <f>C109</f>
        <v>0</v>
      </c>
      <c r="D108" s="125">
        <f t="shared" ref="D108:F108" si="43">D109</f>
        <v>0</v>
      </c>
      <c r="E108" s="125">
        <f t="shared" si="43"/>
        <v>0</v>
      </c>
      <c r="F108" s="125">
        <f t="shared" si="43"/>
        <v>0</v>
      </c>
      <c r="G108" s="126" t="e">
        <f t="shared" si="26"/>
        <v>#DIV/0!</v>
      </c>
      <c r="H108" s="127" t="e">
        <f t="shared" si="27"/>
        <v>#DIV/0!</v>
      </c>
    </row>
    <row r="109" spans="1:8" ht="24.95" customHeight="1" x14ac:dyDescent="0.25">
      <c r="A109" s="168">
        <v>3691</v>
      </c>
      <c r="B109" s="169" t="s">
        <v>51</v>
      </c>
      <c r="C109" s="130">
        <v>0</v>
      </c>
      <c r="D109" s="130">
        <v>0</v>
      </c>
      <c r="E109" s="130">
        <v>0</v>
      </c>
      <c r="F109" s="138">
        <v>0</v>
      </c>
      <c r="G109" s="131" t="e">
        <f t="shared" si="26"/>
        <v>#DIV/0!</v>
      </c>
      <c r="H109" s="132" t="e">
        <f t="shared" si="27"/>
        <v>#DIV/0!</v>
      </c>
    </row>
    <row r="110" spans="1:8" ht="24.95" customHeight="1" x14ac:dyDescent="0.25">
      <c r="A110" s="113">
        <v>4</v>
      </c>
      <c r="B110" s="170" t="s">
        <v>127</v>
      </c>
      <c r="C110" s="171">
        <f>C111+C114+C128</f>
        <v>313642.11</v>
      </c>
      <c r="D110" s="171">
        <f t="shared" ref="D110:F110" si="44">D111+D114+D128</f>
        <v>957360</v>
      </c>
      <c r="E110" s="171">
        <f t="shared" si="44"/>
        <v>930118</v>
      </c>
      <c r="F110" s="171">
        <f t="shared" si="44"/>
        <v>68655.209999999992</v>
      </c>
      <c r="G110" s="172">
        <f t="shared" si="26"/>
        <v>21.889665899773469</v>
      </c>
      <c r="H110" s="173">
        <f t="shared" si="27"/>
        <v>7.3813440875243774</v>
      </c>
    </row>
    <row r="111" spans="1:8" ht="24.95" customHeight="1" x14ac:dyDescent="0.25">
      <c r="A111" s="174">
        <v>41</v>
      </c>
      <c r="B111" s="175" t="s">
        <v>128</v>
      </c>
      <c r="C111" s="176">
        <v>0</v>
      </c>
      <c r="D111" s="176">
        <f t="shared" ref="D111:F112" si="45">D112</f>
        <v>0</v>
      </c>
      <c r="E111" s="176">
        <f t="shared" si="45"/>
        <v>0</v>
      </c>
      <c r="F111" s="176">
        <f t="shared" si="45"/>
        <v>0</v>
      </c>
      <c r="G111" s="177" t="e">
        <f t="shared" si="26"/>
        <v>#DIV/0!</v>
      </c>
      <c r="H111" s="178" t="e">
        <f t="shared" si="27"/>
        <v>#DIV/0!</v>
      </c>
    </row>
    <row r="112" spans="1:8" ht="24.95" customHeight="1" x14ac:dyDescent="0.25">
      <c r="A112" s="179">
        <v>412</v>
      </c>
      <c r="B112" s="180" t="s">
        <v>129</v>
      </c>
      <c r="C112" s="181">
        <v>0</v>
      </c>
      <c r="D112" s="181">
        <f t="shared" si="45"/>
        <v>0</v>
      </c>
      <c r="E112" s="181">
        <f t="shared" si="45"/>
        <v>0</v>
      </c>
      <c r="F112" s="181">
        <f t="shared" si="45"/>
        <v>0</v>
      </c>
      <c r="G112" s="182" t="e">
        <f t="shared" si="26"/>
        <v>#DIV/0!</v>
      </c>
      <c r="H112" s="183" t="e">
        <f t="shared" si="27"/>
        <v>#DIV/0!</v>
      </c>
    </row>
    <row r="113" spans="1:8" ht="24.95" customHeight="1" x14ac:dyDescent="0.25">
      <c r="A113" s="184">
        <v>4123</v>
      </c>
      <c r="B113" s="185" t="s">
        <v>130</v>
      </c>
      <c r="C113" s="186">
        <v>0</v>
      </c>
      <c r="D113" s="186">
        <v>0</v>
      </c>
      <c r="E113" s="186">
        <v>0</v>
      </c>
      <c r="F113" s="186">
        <v>0</v>
      </c>
      <c r="G113" s="187" t="e">
        <f t="shared" si="26"/>
        <v>#DIV/0!</v>
      </c>
      <c r="H113" s="188" t="e">
        <f t="shared" si="27"/>
        <v>#DIV/0!</v>
      </c>
    </row>
    <row r="114" spans="1:8" ht="24.95" customHeight="1" x14ac:dyDescent="0.25">
      <c r="A114" s="174">
        <v>42</v>
      </c>
      <c r="B114" s="175" t="s">
        <v>131</v>
      </c>
      <c r="C114" s="176">
        <f>C115+C117+C124+C126</f>
        <v>313642.11</v>
      </c>
      <c r="D114" s="176">
        <f>D115+D117+D124+D126</f>
        <v>832360</v>
      </c>
      <c r="E114" s="176">
        <f t="shared" ref="E114:F114" si="46">E115+E117+E124+E126</f>
        <v>680118</v>
      </c>
      <c r="F114" s="176">
        <f t="shared" si="46"/>
        <v>68655.209999999992</v>
      </c>
      <c r="G114" s="177">
        <f t="shared" si="26"/>
        <v>21.889665899773469</v>
      </c>
      <c r="H114" s="178">
        <f t="shared" si="27"/>
        <v>10.094602701295949</v>
      </c>
    </row>
    <row r="115" spans="1:8" ht="24.95" customHeight="1" x14ac:dyDescent="0.25">
      <c r="A115" s="179">
        <v>421</v>
      </c>
      <c r="B115" s="180" t="s">
        <v>132</v>
      </c>
      <c r="C115" s="181">
        <f>C116</f>
        <v>0</v>
      </c>
      <c r="D115" s="181">
        <f t="shared" ref="D115:F115" si="47">D116</f>
        <v>0</v>
      </c>
      <c r="E115" s="181">
        <f t="shared" si="47"/>
        <v>0</v>
      </c>
      <c r="F115" s="181">
        <f t="shared" si="47"/>
        <v>0</v>
      </c>
      <c r="G115" s="182" t="e">
        <f t="shared" si="26"/>
        <v>#DIV/0!</v>
      </c>
      <c r="H115" s="183" t="e">
        <f t="shared" si="27"/>
        <v>#DIV/0!</v>
      </c>
    </row>
    <row r="116" spans="1:8" ht="24.95" customHeight="1" x14ac:dyDescent="0.25">
      <c r="A116" s="184">
        <v>4212</v>
      </c>
      <c r="B116" s="185" t="s">
        <v>133</v>
      </c>
      <c r="C116" s="186">
        <v>0</v>
      </c>
      <c r="D116" s="186">
        <v>0</v>
      </c>
      <c r="E116" s="186">
        <v>0</v>
      </c>
      <c r="F116" s="186">
        <v>0</v>
      </c>
      <c r="G116" s="187" t="e">
        <f t="shared" si="26"/>
        <v>#DIV/0!</v>
      </c>
      <c r="H116" s="188" t="e">
        <f t="shared" si="27"/>
        <v>#DIV/0!</v>
      </c>
    </row>
    <row r="117" spans="1:8" ht="24.95" customHeight="1" x14ac:dyDescent="0.25">
      <c r="A117" s="179">
        <v>422</v>
      </c>
      <c r="B117" s="189" t="s">
        <v>134</v>
      </c>
      <c r="C117" s="190">
        <f>SUM(C118:C123)</f>
        <v>313642.11</v>
      </c>
      <c r="D117" s="190">
        <f t="shared" ref="D117:F117" si="48">SUM(D118:D123)</f>
        <v>791159</v>
      </c>
      <c r="E117" s="190">
        <f t="shared" si="48"/>
        <v>638777</v>
      </c>
      <c r="F117" s="190">
        <f t="shared" si="48"/>
        <v>68655.209999999992</v>
      </c>
      <c r="G117" s="191">
        <f t="shared" si="26"/>
        <v>21.889665899773469</v>
      </c>
      <c r="H117" s="192">
        <f t="shared" si="27"/>
        <v>10.747915156619602</v>
      </c>
    </row>
    <row r="118" spans="1:8" ht="24.95" customHeight="1" x14ac:dyDescent="0.25">
      <c r="A118" s="184">
        <v>4221</v>
      </c>
      <c r="B118" s="193" t="s">
        <v>135</v>
      </c>
      <c r="C118" s="138">
        <v>134063.12</v>
      </c>
      <c r="D118" s="138">
        <v>187544</v>
      </c>
      <c r="E118" s="138">
        <v>188282</v>
      </c>
      <c r="F118" s="138">
        <v>24153.089999999997</v>
      </c>
      <c r="G118" s="194">
        <f t="shared" si="26"/>
        <v>18.016207589380283</v>
      </c>
      <c r="H118" s="195">
        <f t="shared" si="27"/>
        <v>12.828146078754207</v>
      </c>
    </row>
    <row r="119" spans="1:8" ht="24.95" customHeight="1" x14ac:dyDescent="0.25">
      <c r="A119" s="184">
        <v>4222</v>
      </c>
      <c r="B119" s="193" t="s">
        <v>136</v>
      </c>
      <c r="C119" s="138">
        <v>0</v>
      </c>
      <c r="D119" s="138">
        <v>0</v>
      </c>
      <c r="E119" s="138">
        <v>0</v>
      </c>
      <c r="F119" s="138">
        <v>0.95</v>
      </c>
      <c r="G119" s="194" t="e">
        <f t="shared" si="26"/>
        <v>#DIV/0!</v>
      </c>
      <c r="H119" s="195" t="e">
        <f t="shared" si="27"/>
        <v>#DIV/0!</v>
      </c>
    </row>
    <row r="120" spans="1:8" ht="24.95" customHeight="1" x14ac:dyDescent="0.25">
      <c r="A120" s="184">
        <v>4223</v>
      </c>
      <c r="B120" s="193" t="s">
        <v>137</v>
      </c>
      <c r="C120" s="138">
        <v>5644.75</v>
      </c>
      <c r="D120" s="138">
        <v>199400</v>
      </c>
      <c r="E120" s="138">
        <v>17280</v>
      </c>
      <c r="F120" s="138">
        <v>227.5</v>
      </c>
      <c r="G120" s="194">
        <f t="shared" ref="G120:G132" si="49">F120/C120*100</f>
        <v>4.030293635679171</v>
      </c>
      <c r="H120" s="195">
        <f t="shared" ref="H120:H132" si="50">F120/E120*100</f>
        <v>1.3165509259259258</v>
      </c>
    </row>
    <row r="121" spans="1:8" ht="24.95" customHeight="1" x14ac:dyDescent="0.25">
      <c r="A121" s="184">
        <v>4224</v>
      </c>
      <c r="B121" s="193" t="s">
        <v>138</v>
      </c>
      <c r="C121" s="138">
        <v>29189.360000000001</v>
      </c>
      <c r="D121" s="138">
        <v>376215</v>
      </c>
      <c r="E121" s="138">
        <v>405215</v>
      </c>
      <c r="F121" s="138">
        <v>23787.63</v>
      </c>
      <c r="G121" s="194">
        <f t="shared" si="49"/>
        <v>81.494181441456746</v>
      </c>
      <c r="H121" s="195">
        <f t="shared" si="50"/>
        <v>5.8703725182927577</v>
      </c>
    </row>
    <row r="122" spans="1:8" ht="24.95" customHeight="1" x14ac:dyDescent="0.25">
      <c r="A122" s="184">
        <v>4225</v>
      </c>
      <c r="B122" s="193" t="s">
        <v>139</v>
      </c>
      <c r="C122" s="138">
        <v>144744.88</v>
      </c>
      <c r="D122" s="138">
        <v>0</v>
      </c>
      <c r="E122" s="138">
        <v>0</v>
      </c>
      <c r="F122" s="138">
        <v>2475.33</v>
      </c>
      <c r="G122" s="194">
        <f t="shared" si="49"/>
        <v>1.710133028539593</v>
      </c>
      <c r="H122" s="195" t="e">
        <f t="shared" si="50"/>
        <v>#DIV/0!</v>
      </c>
    </row>
    <row r="123" spans="1:8" ht="24.95" customHeight="1" x14ac:dyDescent="0.25">
      <c r="A123" s="184">
        <v>4227</v>
      </c>
      <c r="B123" s="193" t="s">
        <v>140</v>
      </c>
      <c r="C123" s="138">
        <v>0</v>
      </c>
      <c r="D123" s="138">
        <v>28000</v>
      </c>
      <c r="E123" s="138">
        <v>28000</v>
      </c>
      <c r="F123" s="138">
        <v>18010.71</v>
      </c>
      <c r="G123" s="194" t="e">
        <f t="shared" si="49"/>
        <v>#DIV/0!</v>
      </c>
      <c r="H123" s="195">
        <f t="shared" si="50"/>
        <v>64.323964285714283</v>
      </c>
    </row>
    <row r="124" spans="1:8" ht="24.95" customHeight="1" x14ac:dyDescent="0.25">
      <c r="A124" s="179">
        <v>423</v>
      </c>
      <c r="B124" s="196" t="s">
        <v>141</v>
      </c>
      <c r="C124" s="152">
        <f>C125</f>
        <v>0</v>
      </c>
      <c r="D124" s="152">
        <f t="shared" ref="D124:F124" si="51">D125</f>
        <v>0</v>
      </c>
      <c r="E124" s="152">
        <f t="shared" si="51"/>
        <v>0</v>
      </c>
      <c r="F124" s="152">
        <f t="shared" si="51"/>
        <v>0</v>
      </c>
      <c r="G124" s="153" t="e">
        <f t="shared" si="49"/>
        <v>#DIV/0!</v>
      </c>
      <c r="H124" s="154" t="e">
        <f t="shared" si="50"/>
        <v>#DIV/0!</v>
      </c>
    </row>
    <row r="125" spans="1:8" ht="24.95" customHeight="1" x14ac:dyDescent="0.25">
      <c r="A125" s="184">
        <v>4231</v>
      </c>
      <c r="B125" s="193" t="s">
        <v>77</v>
      </c>
      <c r="C125" s="138">
        <v>0</v>
      </c>
      <c r="D125" s="138">
        <v>0</v>
      </c>
      <c r="E125" s="138">
        <v>0</v>
      </c>
      <c r="F125" s="138">
        <v>0</v>
      </c>
      <c r="G125" s="194" t="e">
        <f t="shared" si="49"/>
        <v>#DIV/0!</v>
      </c>
      <c r="H125" s="195" t="e">
        <f t="shared" si="50"/>
        <v>#DIV/0!</v>
      </c>
    </row>
    <row r="126" spans="1:8" ht="24.95" customHeight="1" x14ac:dyDescent="0.25">
      <c r="A126" s="179">
        <v>426</v>
      </c>
      <c r="B126" s="196" t="s">
        <v>142</v>
      </c>
      <c r="C126" s="152">
        <f>C127</f>
        <v>0</v>
      </c>
      <c r="D126" s="152">
        <f t="shared" ref="D126:F126" si="52">D127</f>
        <v>41201</v>
      </c>
      <c r="E126" s="152">
        <f t="shared" si="52"/>
        <v>41341</v>
      </c>
      <c r="F126" s="152">
        <f t="shared" si="52"/>
        <v>0</v>
      </c>
      <c r="G126" s="153" t="e">
        <f t="shared" si="49"/>
        <v>#DIV/0!</v>
      </c>
      <c r="H126" s="154">
        <f t="shared" si="50"/>
        <v>0</v>
      </c>
    </row>
    <row r="127" spans="1:8" ht="24.95" customHeight="1" x14ac:dyDescent="0.25">
      <c r="A127" s="184">
        <v>4262</v>
      </c>
      <c r="B127" s="193" t="s">
        <v>143</v>
      </c>
      <c r="C127" s="138">
        <v>0</v>
      </c>
      <c r="D127" s="138">
        <v>41201</v>
      </c>
      <c r="E127" s="138">
        <v>41341</v>
      </c>
      <c r="F127" s="138">
        <v>0</v>
      </c>
      <c r="G127" s="194" t="e">
        <f t="shared" si="49"/>
        <v>#DIV/0!</v>
      </c>
      <c r="H127" s="195">
        <f t="shared" si="50"/>
        <v>0</v>
      </c>
    </row>
    <row r="128" spans="1:8" ht="24.95" customHeight="1" x14ac:dyDescent="0.25">
      <c r="A128" s="174">
        <v>45</v>
      </c>
      <c r="B128" s="197" t="s">
        <v>144</v>
      </c>
      <c r="C128" s="148">
        <f>C129+C131</f>
        <v>0</v>
      </c>
      <c r="D128" s="148">
        <f t="shared" ref="D128:F128" si="53">D129+D131</f>
        <v>125000</v>
      </c>
      <c r="E128" s="148">
        <f t="shared" si="53"/>
        <v>250000</v>
      </c>
      <c r="F128" s="148">
        <f t="shared" si="53"/>
        <v>0</v>
      </c>
      <c r="G128" s="149" t="e">
        <f t="shared" si="49"/>
        <v>#DIV/0!</v>
      </c>
      <c r="H128" s="150">
        <f t="shared" si="50"/>
        <v>0</v>
      </c>
    </row>
    <row r="129" spans="1:8" ht="24.95" customHeight="1" x14ac:dyDescent="0.25">
      <c r="A129" s="179">
        <v>451</v>
      </c>
      <c r="B129" s="198" t="s">
        <v>145</v>
      </c>
      <c r="C129" s="152">
        <f>C130</f>
        <v>0</v>
      </c>
      <c r="D129" s="152">
        <f t="shared" ref="D129:F129" si="54">D130</f>
        <v>0</v>
      </c>
      <c r="E129" s="152">
        <f t="shared" si="54"/>
        <v>0</v>
      </c>
      <c r="F129" s="152">
        <f t="shared" si="54"/>
        <v>0</v>
      </c>
      <c r="G129" s="153" t="e">
        <f t="shared" si="49"/>
        <v>#DIV/0!</v>
      </c>
      <c r="H129" s="154" t="e">
        <f t="shared" si="50"/>
        <v>#DIV/0!</v>
      </c>
    </row>
    <row r="130" spans="1:8" ht="24.95" customHeight="1" x14ac:dyDescent="0.25">
      <c r="A130" s="184">
        <v>4511</v>
      </c>
      <c r="B130" s="199" t="s">
        <v>145</v>
      </c>
      <c r="C130" s="138">
        <v>0</v>
      </c>
      <c r="D130" s="138">
        <v>0</v>
      </c>
      <c r="E130" s="138">
        <v>0</v>
      </c>
      <c r="F130" s="138">
        <v>0</v>
      </c>
      <c r="G130" s="194" t="e">
        <f t="shared" si="49"/>
        <v>#DIV/0!</v>
      </c>
      <c r="H130" s="195" t="e">
        <f t="shared" si="50"/>
        <v>#DIV/0!</v>
      </c>
    </row>
    <row r="131" spans="1:8" ht="24.95" customHeight="1" x14ac:dyDescent="0.25">
      <c r="A131" s="179">
        <v>454</v>
      </c>
      <c r="B131" s="198" t="s">
        <v>146</v>
      </c>
      <c r="C131" s="152">
        <f>C132</f>
        <v>0</v>
      </c>
      <c r="D131" s="152">
        <f t="shared" ref="D131:F131" si="55">D132</f>
        <v>125000</v>
      </c>
      <c r="E131" s="152">
        <f t="shared" si="55"/>
        <v>250000</v>
      </c>
      <c r="F131" s="152">
        <f t="shared" si="55"/>
        <v>0</v>
      </c>
      <c r="G131" s="153" t="e">
        <f t="shared" si="49"/>
        <v>#DIV/0!</v>
      </c>
      <c r="H131" s="154">
        <f t="shared" si="50"/>
        <v>0</v>
      </c>
    </row>
    <row r="132" spans="1:8" ht="24.95" customHeight="1" thickBot="1" x14ac:dyDescent="0.3">
      <c r="A132" s="200">
        <v>4541</v>
      </c>
      <c r="B132" s="201" t="s">
        <v>146</v>
      </c>
      <c r="C132" s="157">
        <v>0</v>
      </c>
      <c r="D132" s="157">
        <v>125000</v>
      </c>
      <c r="E132" s="157">
        <v>250000</v>
      </c>
      <c r="F132" s="157">
        <v>0</v>
      </c>
      <c r="G132" s="158" t="e">
        <f t="shared" si="49"/>
        <v>#DIV/0!</v>
      </c>
      <c r="H132" s="159">
        <f t="shared" si="50"/>
        <v>0</v>
      </c>
    </row>
    <row r="133" spans="1:8" ht="15.75" thickTop="1" x14ac:dyDescent="0.25"/>
  </sheetData>
  <mergeCells count="3">
    <mergeCell ref="A1:H1"/>
    <mergeCell ref="A3:H3"/>
    <mergeCell ref="A5:H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&amp;LUpravno vijeće
65. sjednica&amp;CIzvještaj o izvršenju 
financijskog plana za razdoblje 01-06-2025. godine&amp;RTočka 1. dnevnog reda
30.07.2025</oddHeader>
    <oddFooter>&amp;LNastavni zavod za javno zdravstvo Dr. Andrija Štampar&amp;C&amp;A&amp;R&amp;P/&amp;N</oddFooter>
  </headerFooter>
  <rowBreaks count="5" manualBreakCount="5">
    <brk id="29" max="7" man="1"/>
    <brk id="52" max="7" man="1"/>
    <brk id="75" max="7" man="1"/>
    <brk id="99" max="16383" man="1"/>
    <brk id="1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A2:J36"/>
  <sheetViews>
    <sheetView zoomScaleNormal="100" workbookViewId="0"/>
  </sheetViews>
  <sheetFormatPr defaultRowHeight="15" x14ac:dyDescent="0.25"/>
  <cols>
    <col min="1" max="1" width="75.7109375" style="1" customWidth="1"/>
    <col min="2" max="5" width="25.7109375" style="1" customWidth="1"/>
    <col min="6" max="7" width="15.7109375" style="1" customWidth="1"/>
    <col min="8" max="16384" width="9.140625" style="1"/>
  </cols>
  <sheetData>
    <row r="2" spans="1:10" ht="15.75" customHeight="1" x14ac:dyDescent="0.25">
      <c r="A2" s="46" t="s">
        <v>147</v>
      </c>
      <c r="B2" s="46"/>
      <c r="C2" s="46"/>
      <c r="D2" s="46"/>
      <c r="E2" s="46"/>
      <c r="F2" s="46"/>
      <c r="G2" s="46"/>
    </row>
    <row r="3" spans="1:10" ht="15.75" thickBot="1" x14ac:dyDescent="0.3">
      <c r="A3" s="2"/>
      <c r="E3" s="98"/>
    </row>
    <row r="4" spans="1:10" s="4" customFormat="1" ht="35.1" customHeight="1" thickTop="1" x14ac:dyDescent="0.25">
      <c r="A4" s="3" t="s">
        <v>3</v>
      </c>
      <c r="B4" s="202" t="s">
        <v>172</v>
      </c>
      <c r="C4" s="202" t="s">
        <v>173</v>
      </c>
      <c r="D4" s="202" t="s">
        <v>174</v>
      </c>
      <c r="E4" s="203" t="s">
        <v>175</v>
      </c>
      <c r="F4" s="202" t="s">
        <v>27</v>
      </c>
      <c r="G4" s="204" t="s">
        <v>28</v>
      </c>
    </row>
    <row r="5" spans="1:10" s="6" customFormat="1" ht="9.9499999999999993" customHeight="1" thickBot="1" x14ac:dyDescent="0.25">
      <c r="A5" s="5">
        <v>1</v>
      </c>
      <c r="B5" s="205">
        <v>2</v>
      </c>
      <c r="C5" s="205">
        <v>3</v>
      </c>
      <c r="D5" s="205">
        <v>4</v>
      </c>
      <c r="E5" s="205">
        <v>5</v>
      </c>
      <c r="F5" s="205">
        <v>6</v>
      </c>
      <c r="G5" s="206">
        <v>7</v>
      </c>
    </row>
    <row r="6" spans="1:10" s="8" customFormat="1" ht="39.950000000000003" customHeight="1" thickTop="1" x14ac:dyDescent="0.25">
      <c r="A6" s="7" t="s">
        <v>148</v>
      </c>
      <c r="B6" s="207">
        <f>SUM(B7:B20)</f>
        <v>12476242.319999998</v>
      </c>
      <c r="C6" s="207">
        <f>SUM(C7:C20)</f>
        <v>26970700</v>
      </c>
      <c r="D6" s="207">
        <f>SUM(D7:D20)</f>
        <v>27715700</v>
      </c>
      <c r="E6" s="207">
        <f>SUM(E7:E20)</f>
        <v>12910014.560000002</v>
      </c>
      <c r="F6" s="208">
        <f>E6/B6*100</f>
        <v>103.47678594944125</v>
      </c>
      <c r="G6" s="209">
        <f>E6/D6*100</f>
        <v>46.58014973462695</v>
      </c>
      <c r="J6" s="9"/>
    </row>
    <row r="7" spans="1:10" s="8" customFormat="1" ht="39.950000000000003" customHeight="1" x14ac:dyDescent="0.25">
      <c r="A7" s="10" t="s">
        <v>149</v>
      </c>
      <c r="B7" s="210">
        <v>0</v>
      </c>
      <c r="C7" s="210">
        <v>393200</v>
      </c>
      <c r="D7" s="210">
        <v>393200</v>
      </c>
      <c r="E7" s="210">
        <v>5369</v>
      </c>
      <c r="F7" s="194" t="e">
        <f t="shared" ref="F7:F23" si="0">E7/B7*100</f>
        <v>#DIV/0!</v>
      </c>
      <c r="G7" s="195">
        <f>E7/D7*100</f>
        <v>1.3654628687690744</v>
      </c>
    </row>
    <row r="8" spans="1:10" s="8" customFormat="1" ht="39.950000000000003" customHeight="1" x14ac:dyDescent="0.25">
      <c r="A8" s="10" t="s">
        <v>150</v>
      </c>
      <c r="B8" s="210">
        <v>33333.32</v>
      </c>
      <c r="C8" s="210">
        <v>127200</v>
      </c>
      <c r="D8" s="210">
        <v>127200</v>
      </c>
      <c r="E8" s="210">
        <v>42400</v>
      </c>
      <c r="F8" s="194">
        <f t="shared" si="0"/>
        <v>127.20005088002036</v>
      </c>
      <c r="G8" s="195">
        <f t="shared" ref="G8:G23" si="1">E8/D8*100</f>
        <v>33.333333333333329</v>
      </c>
    </row>
    <row r="9" spans="1:10" s="8" customFormat="1" ht="39.950000000000003" customHeight="1" x14ac:dyDescent="0.25">
      <c r="A9" s="10" t="s">
        <v>180</v>
      </c>
      <c r="B9" s="210">
        <v>5500</v>
      </c>
      <c r="C9" s="210">
        <v>119300</v>
      </c>
      <c r="D9" s="8">
        <v>119300</v>
      </c>
      <c r="E9" s="210">
        <v>21731.11</v>
      </c>
      <c r="F9" s="194">
        <f t="shared" si="0"/>
        <v>395.11109090909093</v>
      </c>
      <c r="G9" s="195" t="e">
        <f>E9/#REF!*100</f>
        <v>#REF!</v>
      </c>
    </row>
    <row r="10" spans="1:10" s="8" customFormat="1" ht="30" customHeight="1" x14ac:dyDescent="0.25">
      <c r="A10" s="10" t="s">
        <v>181</v>
      </c>
      <c r="B10" s="210">
        <v>0</v>
      </c>
      <c r="C10" s="210">
        <v>264000</v>
      </c>
      <c r="D10" s="210">
        <v>264000</v>
      </c>
      <c r="E10" s="210">
        <v>0</v>
      </c>
      <c r="F10" s="194" t="e">
        <f t="shared" si="0"/>
        <v>#DIV/0!</v>
      </c>
      <c r="G10" s="195">
        <f t="shared" si="1"/>
        <v>0</v>
      </c>
    </row>
    <row r="11" spans="1:10" s="8" customFormat="1" ht="39.950000000000003" customHeight="1" x14ac:dyDescent="0.25">
      <c r="A11" s="10" t="s">
        <v>185</v>
      </c>
      <c r="B11" s="210">
        <v>0</v>
      </c>
      <c r="C11" s="210">
        <v>30000</v>
      </c>
      <c r="D11" s="210">
        <v>30000</v>
      </c>
      <c r="E11" s="210">
        <v>30000</v>
      </c>
      <c r="F11" s="194" t="e">
        <f t="shared" si="0"/>
        <v>#DIV/0!</v>
      </c>
      <c r="G11" s="195">
        <f t="shared" si="1"/>
        <v>100</v>
      </c>
    </row>
    <row r="12" spans="1:10" s="8" customFormat="1" ht="30" customHeight="1" x14ac:dyDescent="0.25">
      <c r="A12" s="10" t="s">
        <v>183</v>
      </c>
      <c r="B12" s="210">
        <v>0</v>
      </c>
      <c r="C12" s="210">
        <v>300000</v>
      </c>
      <c r="D12" s="210">
        <v>300000</v>
      </c>
      <c r="E12" s="210">
        <v>0</v>
      </c>
      <c r="F12" s="194" t="e">
        <f t="shared" si="0"/>
        <v>#DIV/0!</v>
      </c>
      <c r="G12" s="195">
        <f t="shared" si="1"/>
        <v>0</v>
      </c>
    </row>
    <row r="13" spans="1:10" s="8" customFormat="1" ht="30" customHeight="1" x14ac:dyDescent="0.25">
      <c r="A13" s="10" t="s">
        <v>151</v>
      </c>
      <c r="B13" s="210">
        <v>6578444</v>
      </c>
      <c r="C13" s="210">
        <f>5418000+1995000</f>
        <v>7413000</v>
      </c>
      <c r="D13" s="210">
        <v>7413000</v>
      </c>
      <c r="E13" s="210">
        <v>4330382.1400000006</v>
      </c>
      <c r="F13" s="194">
        <f t="shared" si="0"/>
        <v>65.826845071570133</v>
      </c>
      <c r="G13" s="195">
        <f t="shared" si="1"/>
        <v>58.416054768649673</v>
      </c>
    </row>
    <row r="14" spans="1:10" s="8" customFormat="1" ht="30" customHeight="1" x14ac:dyDescent="0.25">
      <c r="A14" s="10" t="s">
        <v>152</v>
      </c>
      <c r="B14" s="210">
        <v>58658</v>
      </c>
      <c r="C14" s="210">
        <v>919000</v>
      </c>
      <c r="D14" s="210">
        <v>919000</v>
      </c>
      <c r="E14" s="210">
        <v>0</v>
      </c>
      <c r="F14" s="194">
        <f t="shared" si="0"/>
        <v>0</v>
      </c>
      <c r="G14" s="195">
        <f t="shared" si="1"/>
        <v>0</v>
      </c>
    </row>
    <row r="15" spans="1:10" s="8" customFormat="1" ht="30" customHeight="1" x14ac:dyDescent="0.25">
      <c r="A15" s="10" t="s">
        <v>153</v>
      </c>
      <c r="B15" s="210">
        <v>5548230.0599999996</v>
      </c>
      <c r="C15" s="210">
        <v>12200000</v>
      </c>
      <c r="D15" s="210">
        <v>12945000</v>
      </c>
      <c r="E15" s="210">
        <v>6149979.7000000002</v>
      </c>
      <c r="F15" s="194">
        <f t="shared" si="0"/>
        <v>110.84579466771427</v>
      </c>
      <c r="G15" s="195">
        <f t="shared" si="1"/>
        <v>47.508533796832758</v>
      </c>
    </row>
    <row r="16" spans="1:10" s="8" customFormat="1" ht="30" customHeight="1" x14ac:dyDescent="0.25">
      <c r="A16" s="10" t="s">
        <v>154</v>
      </c>
      <c r="B16" s="210">
        <v>0</v>
      </c>
      <c r="C16" s="210">
        <v>4635000</v>
      </c>
      <c r="D16" s="210">
        <v>4635000</v>
      </c>
      <c r="E16" s="210">
        <v>2137898.89</v>
      </c>
      <c r="F16" s="194"/>
      <c r="G16" s="195">
        <f t="shared" si="1"/>
        <v>46.125110895361381</v>
      </c>
    </row>
    <row r="17" spans="1:10" s="8" customFormat="1" ht="30" customHeight="1" x14ac:dyDescent="0.25">
      <c r="A17" s="10" t="s">
        <v>155</v>
      </c>
      <c r="B17" s="210">
        <v>0</v>
      </c>
      <c r="C17" s="210">
        <v>60000</v>
      </c>
      <c r="D17" s="210">
        <v>60000</v>
      </c>
      <c r="E17" s="210">
        <v>20826.07</v>
      </c>
      <c r="F17" s="194" t="e">
        <f t="shared" si="0"/>
        <v>#DIV/0!</v>
      </c>
      <c r="G17" s="195">
        <f t="shared" si="1"/>
        <v>34.710116666666671</v>
      </c>
    </row>
    <row r="18" spans="1:10" s="8" customFormat="1" ht="30" customHeight="1" x14ac:dyDescent="0.25">
      <c r="A18" s="10" t="s">
        <v>156</v>
      </c>
      <c r="B18" s="210">
        <v>238965.94</v>
      </c>
      <c r="C18" s="210">
        <v>480000</v>
      </c>
      <c r="D18" s="210">
        <v>480000</v>
      </c>
      <c r="E18" s="210">
        <v>144483.23000000001</v>
      </c>
      <c r="F18" s="194">
        <f t="shared" si="0"/>
        <v>60.461850755802274</v>
      </c>
      <c r="G18" s="195">
        <f t="shared" si="1"/>
        <v>30.100672916666671</v>
      </c>
    </row>
    <row r="19" spans="1:10" s="8" customFormat="1" ht="30" customHeight="1" x14ac:dyDescent="0.25">
      <c r="A19" s="10" t="s">
        <v>157</v>
      </c>
      <c r="B19" s="210">
        <v>13111</v>
      </c>
      <c r="C19" s="210">
        <v>0</v>
      </c>
      <c r="D19" s="210">
        <v>0</v>
      </c>
      <c r="E19" s="210">
        <v>9590</v>
      </c>
      <c r="F19" s="194">
        <f t="shared" si="0"/>
        <v>73.144687666844632</v>
      </c>
      <c r="G19" s="195" t="e">
        <f t="shared" si="1"/>
        <v>#DIV/0!</v>
      </c>
    </row>
    <row r="20" spans="1:10" s="8" customFormat="1" ht="30" customHeight="1" x14ac:dyDescent="0.25">
      <c r="A20" s="10" t="s">
        <v>182</v>
      </c>
      <c r="B20" s="210">
        <v>0</v>
      </c>
      <c r="C20" s="210">
        <v>30000</v>
      </c>
      <c r="D20" s="210">
        <v>30000</v>
      </c>
      <c r="E20" s="210">
        <v>17354.419999999998</v>
      </c>
      <c r="F20" s="194" t="e">
        <f t="shared" si="0"/>
        <v>#DIV/0!</v>
      </c>
      <c r="G20" s="195">
        <f t="shared" si="1"/>
        <v>57.848066666666668</v>
      </c>
    </row>
    <row r="21" spans="1:10" s="8" customFormat="1" ht="39.950000000000003" customHeight="1" x14ac:dyDescent="0.25">
      <c r="A21" s="11" t="s">
        <v>158</v>
      </c>
      <c r="B21" s="211">
        <f>SUM(B22:B35)</f>
        <v>9623630.660000002</v>
      </c>
      <c r="C21" s="211">
        <f>SUM(C22:C35)</f>
        <v>26970700</v>
      </c>
      <c r="D21" s="211">
        <f>SUM(D22:D35)</f>
        <v>27715700</v>
      </c>
      <c r="E21" s="211">
        <f>SUM(E22:E35)</f>
        <v>11340887.210000001</v>
      </c>
      <c r="F21" s="149">
        <f t="shared" si="0"/>
        <v>117.84416516666276</v>
      </c>
      <c r="G21" s="150">
        <f t="shared" si="1"/>
        <v>40.918638930281396</v>
      </c>
      <c r="J21" s="9"/>
    </row>
    <row r="22" spans="1:10" s="8" customFormat="1" ht="39.950000000000003" customHeight="1" x14ac:dyDescent="0.25">
      <c r="A22" s="10" t="s">
        <v>149</v>
      </c>
      <c r="B22" s="210">
        <v>15205.4</v>
      </c>
      <c r="C22" s="210">
        <v>393200</v>
      </c>
      <c r="D22" s="210">
        <v>393200</v>
      </c>
      <c r="E22" s="210">
        <v>190808.39</v>
      </c>
      <c r="F22" s="194">
        <f t="shared" si="0"/>
        <v>1254.8725452799663</v>
      </c>
      <c r="G22" s="195">
        <f t="shared" si="1"/>
        <v>48.527057477110894</v>
      </c>
    </row>
    <row r="23" spans="1:10" s="8" customFormat="1" ht="39.950000000000003" customHeight="1" x14ac:dyDescent="0.25">
      <c r="A23" s="10" t="s">
        <v>150</v>
      </c>
      <c r="B23" s="210">
        <v>56689.98</v>
      </c>
      <c r="C23" s="210">
        <v>127200</v>
      </c>
      <c r="D23" s="210">
        <v>127200</v>
      </c>
      <c r="E23" s="210">
        <v>63600</v>
      </c>
      <c r="F23" s="194">
        <f t="shared" si="0"/>
        <v>112.18913818632498</v>
      </c>
      <c r="G23" s="195">
        <f t="shared" si="1"/>
        <v>50</v>
      </c>
    </row>
    <row r="24" spans="1:10" s="8" customFormat="1" ht="39.950000000000003" customHeight="1" x14ac:dyDescent="0.25">
      <c r="A24" s="10" t="s">
        <v>180</v>
      </c>
      <c r="B24" s="210">
        <v>0</v>
      </c>
      <c r="C24" s="210">
        <v>119300</v>
      </c>
      <c r="D24" s="210">
        <v>119300</v>
      </c>
      <c r="E24" s="210">
        <v>36784.160000000003</v>
      </c>
      <c r="F24" s="194" t="e">
        <f t="shared" ref="F24:F35" si="2">E24/B24*100</f>
        <v>#DIV/0!</v>
      </c>
      <c r="G24" s="195">
        <f t="shared" ref="G24:G35" si="3">E24/D24*100</f>
        <v>30.833327745180224</v>
      </c>
    </row>
    <row r="25" spans="1:10" s="8" customFormat="1" ht="30" customHeight="1" x14ac:dyDescent="0.25">
      <c r="A25" s="10" t="s">
        <v>181</v>
      </c>
      <c r="B25" s="210">
        <v>0</v>
      </c>
      <c r="C25" s="210">
        <v>264000</v>
      </c>
      <c r="D25" s="210">
        <v>264000</v>
      </c>
      <c r="E25" s="210">
        <v>34992</v>
      </c>
      <c r="F25" s="194" t="e">
        <f t="shared" si="2"/>
        <v>#DIV/0!</v>
      </c>
      <c r="G25" s="195">
        <f t="shared" si="3"/>
        <v>13.254545454545456</v>
      </c>
    </row>
    <row r="26" spans="1:10" s="8" customFormat="1" ht="39.950000000000003" customHeight="1" x14ac:dyDescent="0.25">
      <c r="A26" s="10" t="s">
        <v>184</v>
      </c>
      <c r="B26" s="210">
        <v>0</v>
      </c>
      <c r="C26" s="210">
        <v>30000</v>
      </c>
      <c r="D26" s="210">
        <v>30000</v>
      </c>
      <c r="E26" s="210">
        <v>30000</v>
      </c>
      <c r="F26" s="194" t="e">
        <f t="shared" si="2"/>
        <v>#DIV/0!</v>
      </c>
      <c r="G26" s="195">
        <f t="shared" si="3"/>
        <v>100</v>
      </c>
    </row>
    <row r="27" spans="1:10" s="8" customFormat="1" ht="30" customHeight="1" x14ac:dyDescent="0.25">
      <c r="A27" s="10" t="s">
        <v>183</v>
      </c>
      <c r="B27" s="210">
        <v>0</v>
      </c>
      <c r="C27" s="210">
        <v>300000</v>
      </c>
      <c r="D27" s="210">
        <v>300000</v>
      </c>
      <c r="E27" s="210">
        <v>0</v>
      </c>
      <c r="F27" s="194" t="e">
        <f t="shared" si="2"/>
        <v>#DIV/0!</v>
      </c>
      <c r="G27" s="195">
        <f t="shared" si="3"/>
        <v>0</v>
      </c>
    </row>
    <row r="28" spans="1:10" s="8" customFormat="1" ht="30" customHeight="1" x14ac:dyDescent="0.25">
      <c r="A28" s="10" t="s">
        <v>151</v>
      </c>
      <c r="B28" s="210">
        <v>3855161.2</v>
      </c>
      <c r="C28" s="210">
        <v>7413000</v>
      </c>
      <c r="D28" s="210">
        <v>7413000</v>
      </c>
      <c r="E28" s="210">
        <v>3572935.1000000015</v>
      </c>
      <c r="F28" s="194">
        <f t="shared" si="2"/>
        <v>92.679265915002489</v>
      </c>
      <c r="G28" s="195">
        <f t="shared" si="3"/>
        <v>48.198234183191715</v>
      </c>
    </row>
    <row r="29" spans="1:10" s="8" customFormat="1" ht="30" customHeight="1" x14ac:dyDescent="0.25">
      <c r="A29" s="10" t="s">
        <v>152</v>
      </c>
      <c r="B29" s="210">
        <v>112933.15</v>
      </c>
      <c r="C29" s="210">
        <v>919000</v>
      </c>
      <c r="D29" s="210">
        <v>919000</v>
      </c>
      <c r="E29" s="210">
        <v>308048.80000000005</v>
      </c>
      <c r="F29" s="194">
        <f t="shared" si="2"/>
        <v>272.77092687133944</v>
      </c>
      <c r="G29" s="195">
        <f t="shared" si="3"/>
        <v>33.520000000000003</v>
      </c>
    </row>
    <row r="30" spans="1:10" s="8" customFormat="1" ht="30" customHeight="1" x14ac:dyDescent="0.25">
      <c r="A30" s="10" t="s">
        <v>153</v>
      </c>
      <c r="B30" s="210">
        <v>5372558.9900000002</v>
      </c>
      <c r="C30" s="210">
        <v>12200000</v>
      </c>
      <c r="D30" s="210">
        <v>12945000</v>
      </c>
      <c r="E30" s="210">
        <v>5599799.9799999977</v>
      </c>
      <c r="F30" s="194">
        <f t="shared" si="2"/>
        <v>104.22966021262798</v>
      </c>
      <c r="G30" s="195">
        <f t="shared" si="3"/>
        <v>43.258400772499016</v>
      </c>
    </row>
    <row r="31" spans="1:10" s="8" customFormat="1" ht="30" customHeight="1" x14ac:dyDescent="0.25">
      <c r="A31" s="10" t="s">
        <v>154</v>
      </c>
      <c r="B31" s="210">
        <v>0</v>
      </c>
      <c r="C31" s="210">
        <v>4635000</v>
      </c>
      <c r="D31" s="210">
        <v>4635000</v>
      </c>
      <c r="E31" s="210">
        <v>1311665.0599999998</v>
      </c>
      <c r="F31" s="194" t="e">
        <f t="shared" si="2"/>
        <v>#DIV/0!</v>
      </c>
      <c r="G31" s="195">
        <f t="shared" si="3"/>
        <v>28.299138295577126</v>
      </c>
    </row>
    <row r="32" spans="1:10" s="8" customFormat="1" ht="30" customHeight="1" x14ac:dyDescent="0.25">
      <c r="A32" s="10" t="s">
        <v>155</v>
      </c>
      <c r="B32" s="210">
        <v>104127.46</v>
      </c>
      <c r="C32" s="210">
        <v>60000</v>
      </c>
      <c r="D32" s="210">
        <v>60000</v>
      </c>
      <c r="E32" s="210">
        <v>20826.07</v>
      </c>
      <c r="F32" s="194">
        <f t="shared" si="2"/>
        <v>20.000555088926589</v>
      </c>
      <c r="G32" s="195">
        <f t="shared" si="3"/>
        <v>34.710116666666671</v>
      </c>
    </row>
    <row r="33" spans="1:7" s="8" customFormat="1" ht="30" customHeight="1" x14ac:dyDescent="0.25">
      <c r="A33" s="10" t="s">
        <v>156</v>
      </c>
      <c r="B33" s="210">
        <v>106954.48</v>
      </c>
      <c r="C33" s="210">
        <v>480000</v>
      </c>
      <c r="D33" s="210">
        <v>480000</v>
      </c>
      <c r="E33" s="210">
        <v>144483.23000000001</v>
      </c>
      <c r="F33" s="194">
        <f t="shared" si="2"/>
        <v>135.08852551103985</v>
      </c>
      <c r="G33" s="195">
        <f t="shared" si="3"/>
        <v>30.100672916666671</v>
      </c>
    </row>
    <row r="34" spans="1:7" s="8" customFormat="1" ht="30" customHeight="1" x14ac:dyDescent="0.25">
      <c r="A34" s="10" t="s">
        <v>157</v>
      </c>
      <c r="B34" s="210">
        <v>0</v>
      </c>
      <c r="C34" s="210">
        <v>0</v>
      </c>
      <c r="D34" s="210">
        <v>0</v>
      </c>
      <c r="E34" s="210">
        <v>9590</v>
      </c>
      <c r="F34" s="194" t="e">
        <f t="shared" si="2"/>
        <v>#DIV/0!</v>
      </c>
      <c r="G34" s="195" t="e">
        <f t="shared" si="3"/>
        <v>#DIV/0!</v>
      </c>
    </row>
    <row r="35" spans="1:7" s="8" customFormat="1" ht="30" customHeight="1" thickBot="1" x14ac:dyDescent="0.3">
      <c r="A35" s="12" t="s">
        <v>182</v>
      </c>
      <c r="B35" s="212">
        <v>0</v>
      </c>
      <c r="C35" s="212">
        <v>30000</v>
      </c>
      <c r="D35" s="212">
        <v>30000</v>
      </c>
      <c r="E35" s="212">
        <v>17354.419999999998</v>
      </c>
      <c r="F35" s="158" t="e">
        <f t="shared" si="2"/>
        <v>#DIV/0!</v>
      </c>
      <c r="G35" s="159">
        <f t="shared" si="3"/>
        <v>57.848066666666668</v>
      </c>
    </row>
    <row r="36" spans="1:7" ht="15.75" thickTop="1" x14ac:dyDescent="0.25"/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Header>&amp;LUpravno vijeće
65. sjednica&amp;CIzvještaj o izvršenju 
financijskog plana za razdoblje 01-06-2025. godine&amp;RTočka 1. dnevnog reda
30.07.2025</oddHeader>
    <oddFooter>&amp;LNastavni zavod za javno zdravstvo Dr. Andrija Štampar&amp;C&amp;A&amp;R&amp;P/&amp;N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BCE2-0D05-4877-AA92-7FAE8C735956}">
  <sheetPr>
    <tabColor theme="7" tint="0.79998168889431442"/>
    <pageSetUpPr fitToPage="1"/>
  </sheetPr>
  <dimension ref="A1:T155"/>
  <sheetViews>
    <sheetView zoomScaleNormal="100" workbookViewId="0"/>
  </sheetViews>
  <sheetFormatPr defaultRowHeight="15" x14ac:dyDescent="0.25"/>
  <cols>
    <col min="1" max="1" width="9.140625" style="22"/>
    <col min="2" max="2" width="30.7109375" style="15" customWidth="1"/>
    <col min="3" max="3" width="15.7109375" style="15" customWidth="1"/>
    <col min="4" max="10" width="15.7109375" style="23" customWidth="1"/>
    <col min="11" max="13" width="15.7109375" style="15" customWidth="1"/>
    <col min="14" max="15" width="15.7109375" style="23" customWidth="1"/>
    <col min="16" max="17" width="15.7109375" style="15" customWidth="1"/>
    <col min="18" max="20" width="9.140625" style="15"/>
  </cols>
  <sheetData>
    <row r="1" spans="1:20" ht="90" thickTop="1" x14ac:dyDescent="0.25">
      <c r="A1" s="24" t="s">
        <v>25</v>
      </c>
      <c r="B1" s="25" t="s">
        <v>186</v>
      </c>
      <c r="C1" s="25" t="s">
        <v>187</v>
      </c>
      <c r="D1" s="26" t="s">
        <v>188</v>
      </c>
      <c r="E1" s="26" t="s">
        <v>189</v>
      </c>
      <c r="F1" s="26" t="s">
        <v>190</v>
      </c>
      <c r="G1" s="26" t="s">
        <v>191</v>
      </c>
      <c r="H1" s="26" t="s">
        <v>192</v>
      </c>
      <c r="I1" s="26" t="s">
        <v>193</v>
      </c>
      <c r="J1" s="26" t="s">
        <v>194</v>
      </c>
      <c r="K1" s="26" t="s">
        <v>195</v>
      </c>
      <c r="L1" s="26" t="s">
        <v>196</v>
      </c>
      <c r="M1" s="26" t="s">
        <v>197</v>
      </c>
      <c r="N1" s="26" t="s">
        <v>198</v>
      </c>
      <c r="O1" s="26" t="s">
        <v>199</v>
      </c>
      <c r="P1" s="27" t="s">
        <v>200</v>
      </c>
      <c r="Q1" s="28" t="s">
        <v>201</v>
      </c>
      <c r="R1" s="14"/>
      <c r="S1" s="14"/>
      <c r="T1" s="14"/>
    </row>
    <row r="2" spans="1:20" x14ac:dyDescent="0.25">
      <c r="A2" s="29">
        <v>31111</v>
      </c>
      <c r="B2" s="30" t="s">
        <v>202</v>
      </c>
      <c r="C2" s="31">
        <v>6003662.5</v>
      </c>
      <c r="D2" s="31">
        <v>121667.32</v>
      </c>
      <c r="E2" s="31">
        <v>55000.02</v>
      </c>
      <c r="F2" s="31">
        <v>31574.38</v>
      </c>
      <c r="G2" s="31">
        <v>16608</v>
      </c>
      <c r="H2" s="31">
        <v>0</v>
      </c>
      <c r="I2" s="31">
        <v>0</v>
      </c>
      <c r="J2" s="31">
        <v>210103.36000000004</v>
      </c>
      <c r="K2" s="31">
        <v>1774843.5050643776</v>
      </c>
      <c r="L2" s="31">
        <v>3651969.52</v>
      </c>
      <c r="M2" s="31">
        <v>0</v>
      </c>
      <c r="N2" s="31">
        <v>17876.454935622318</v>
      </c>
      <c r="O2" s="31">
        <v>124019.94</v>
      </c>
      <c r="P2" s="31">
        <v>0</v>
      </c>
      <c r="Q2" s="32">
        <v>0</v>
      </c>
    </row>
    <row r="3" spans="1:20" x14ac:dyDescent="0.25">
      <c r="A3" s="29">
        <v>31113</v>
      </c>
      <c r="B3" s="30" t="s">
        <v>203</v>
      </c>
      <c r="C3" s="31">
        <v>2687.32</v>
      </c>
      <c r="D3" s="31">
        <v>0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2687.32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2">
        <v>0</v>
      </c>
    </row>
    <row r="4" spans="1:20" x14ac:dyDescent="0.25">
      <c r="A4" s="29">
        <v>31124</v>
      </c>
      <c r="B4" s="30" t="s">
        <v>204</v>
      </c>
      <c r="C4" s="31">
        <v>710.17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710.17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2">
        <v>0</v>
      </c>
    </row>
    <row r="5" spans="1:20" x14ac:dyDescent="0.25">
      <c r="A5" s="29">
        <v>31131</v>
      </c>
      <c r="B5" s="30" t="s">
        <v>205</v>
      </c>
      <c r="C5" s="31">
        <v>142702.87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54859.069999999992</v>
      </c>
      <c r="L5" s="31">
        <v>87843.8</v>
      </c>
      <c r="M5" s="31">
        <v>0</v>
      </c>
      <c r="N5" s="31">
        <v>0</v>
      </c>
      <c r="O5" s="31">
        <v>0</v>
      </c>
      <c r="P5" s="31">
        <v>0</v>
      </c>
      <c r="Q5" s="32">
        <v>0</v>
      </c>
    </row>
    <row r="6" spans="1:20" x14ac:dyDescent="0.25">
      <c r="A6" s="29">
        <v>31211</v>
      </c>
      <c r="B6" s="30" t="s">
        <v>206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2">
        <v>0</v>
      </c>
    </row>
    <row r="7" spans="1:20" x14ac:dyDescent="0.25">
      <c r="A7" s="29">
        <v>31212</v>
      </c>
      <c r="B7" s="30" t="s">
        <v>207</v>
      </c>
      <c r="C7" s="31">
        <v>59538.42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26226.080000000002</v>
      </c>
      <c r="L7" s="31">
        <v>33312.339999999997</v>
      </c>
      <c r="M7" s="31">
        <v>0</v>
      </c>
      <c r="N7" s="31">
        <v>0</v>
      </c>
      <c r="O7" s="31">
        <v>0</v>
      </c>
      <c r="P7" s="31">
        <v>0</v>
      </c>
      <c r="Q7" s="32">
        <v>0</v>
      </c>
    </row>
    <row r="8" spans="1:20" x14ac:dyDescent="0.25">
      <c r="A8" s="29">
        <v>31213</v>
      </c>
      <c r="B8" s="30" t="s">
        <v>208</v>
      </c>
      <c r="C8" s="31">
        <v>20450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20450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2">
        <v>0</v>
      </c>
    </row>
    <row r="9" spans="1:20" x14ac:dyDescent="0.25">
      <c r="A9" s="29">
        <v>31214</v>
      </c>
      <c r="B9" s="30" t="s">
        <v>209</v>
      </c>
      <c r="C9" s="31">
        <v>13962.33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13962.33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2">
        <v>0</v>
      </c>
    </row>
    <row r="10" spans="1:20" x14ac:dyDescent="0.25">
      <c r="A10" s="29">
        <v>31215</v>
      </c>
      <c r="B10" s="30" t="s">
        <v>210</v>
      </c>
      <c r="C10" s="31">
        <v>8767.2000000000007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3469.920000000001</v>
      </c>
      <c r="L10" s="31">
        <v>5297.28</v>
      </c>
      <c r="M10" s="31">
        <v>0</v>
      </c>
      <c r="N10" s="31">
        <v>0</v>
      </c>
      <c r="O10" s="31">
        <v>0</v>
      </c>
      <c r="P10" s="31">
        <v>0</v>
      </c>
      <c r="Q10" s="32">
        <v>0</v>
      </c>
    </row>
    <row r="11" spans="1:20" x14ac:dyDescent="0.25">
      <c r="A11" s="29">
        <v>31216</v>
      </c>
      <c r="B11" s="30" t="s">
        <v>211</v>
      </c>
      <c r="C11" s="31">
        <v>118200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51900</v>
      </c>
      <c r="L11" s="31">
        <v>66300</v>
      </c>
      <c r="M11" s="31">
        <v>0</v>
      </c>
      <c r="N11" s="31">
        <v>0</v>
      </c>
      <c r="O11" s="31">
        <v>0</v>
      </c>
      <c r="P11" s="31">
        <v>0</v>
      </c>
      <c r="Q11" s="32">
        <v>0</v>
      </c>
    </row>
    <row r="12" spans="1:20" x14ac:dyDescent="0.25">
      <c r="A12" s="29">
        <v>31219</v>
      </c>
      <c r="B12" s="30" t="s">
        <v>212</v>
      </c>
      <c r="C12" s="31">
        <v>138637.93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137543.96</v>
      </c>
      <c r="L12" s="31">
        <v>1093.97</v>
      </c>
      <c r="M12" s="31">
        <v>0</v>
      </c>
      <c r="N12" s="31">
        <v>0</v>
      </c>
      <c r="O12" s="31">
        <v>0</v>
      </c>
      <c r="P12" s="31">
        <v>0</v>
      </c>
      <c r="Q12" s="32">
        <v>0</v>
      </c>
    </row>
    <row r="13" spans="1:20" x14ac:dyDescent="0.25">
      <c r="A13" s="29">
        <v>31321</v>
      </c>
      <c r="B13" s="30" t="s">
        <v>213</v>
      </c>
      <c r="C13" s="31">
        <v>985646.05</v>
      </c>
      <c r="D13" s="31">
        <v>20074.68</v>
      </c>
      <c r="E13" s="31">
        <v>8599.98</v>
      </c>
      <c r="F13" s="31">
        <v>5209.7800000000007</v>
      </c>
      <c r="G13" s="31">
        <v>2742</v>
      </c>
      <c r="H13" s="31">
        <v>0</v>
      </c>
      <c r="I13" s="31">
        <v>0</v>
      </c>
      <c r="J13" s="31">
        <v>34626.160000000003</v>
      </c>
      <c r="K13" s="31">
        <v>293530.75493562233</v>
      </c>
      <c r="L13" s="31">
        <v>597449.79</v>
      </c>
      <c r="M13" s="31">
        <v>0</v>
      </c>
      <c r="N13" s="31">
        <v>2949.6150643776828</v>
      </c>
      <c r="O13" s="31">
        <v>20463.290000000008</v>
      </c>
      <c r="P13" s="31">
        <v>0</v>
      </c>
      <c r="Q13" s="32">
        <v>0</v>
      </c>
    </row>
    <row r="14" spans="1:20" x14ac:dyDescent="0.25">
      <c r="A14" s="29">
        <v>31322</v>
      </c>
      <c r="B14" s="30" t="s">
        <v>214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2">
        <v>0</v>
      </c>
    </row>
    <row r="15" spans="1:20" x14ac:dyDescent="0.25">
      <c r="A15" s="29">
        <v>31332</v>
      </c>
      <c r="B15" s="30" t="s">
        <v>215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2">
        <v>0</v>
      </c>
    </row>
    <row r="16" spans="1:20" x14ac:dyDescent="0.25">
      <c r="A16" s="29">
        <v>32111</v>
      </c>
      <c r="B16" s="30" t="s">
        <v>216</v>
      </c>
      <c r="C16" s="31">
        <v>3702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2463</v>
      </c>
      <c r="L16" s="31">
        <v>1239</v>
      </c>
      <c r="M16" s="31">
        <v>0</v>
      </c>
      <c r="N16" s="31">
        <v>0</v>
      </c>
      <c r="O16" s="31">
        <v>0</v>
      </c>
      <c r="P16" s="31">
        <v>0</v>
      </c>
      <c r="Q16" s="32">
        <v>0</v>
      </c>
    </row>
    <row r="17" spans="1:17" x14ac:dyDescent="0.25">
      <c r="A17" s="29">
        <v>32112</v>
      </c>
      <c r="B17" s="30" t="s">
        <v>217</v>
      </c>
      <c r="C17" s="31">
        <v>3468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2300</v>
      </c>
      <c r="L17" s="31">
        <v>1168</v>
      </c>
      <c r="M17" s="31">
        <v>0</v>
      </c>
      <c r="N17" s="31">
        <v>0</v>
      </c>
      <c r="O17" s="31">
        <v>0</v>
      </c>
      <c r="P17" s="31">
        <v>0</v>
      </c>
      <c r="Q17" s="32">
        <v>0</v>
      </c>
    </row>
    <row r="18" spans="1:17" x14ac:dyDescent="0.25">
      <c r="A18" s="29">
        <v>32113</v>
      </c>
      <c r="B18" s="30" t="s">
        <v>218</v>
      </c>
      <c r="C18" s="31">
        <v>3541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1155</v>
      </c>
      <c r="L18" s="31">
        <v>2386</v>
      </c>
      <c r="M18" s="31">
        <v>0</v>
      </c>
      <c r="N18" s="31">
        <v>0</v>
      </c>
      <c r="O18" s="31">
        <v>0</v>
      </c>
      <c r="P18" s="31">
        <v>0</v>
      </c>
      <c r="Q18" s="32">
        <v>0</v>
      </c>
    </row>
    <row r="19" spans="1:17" x14ac:dyDescent="0.25">
      <c r="A19" s="29">
        <v>32114</v>
      </c>
      <c r="B19" s="30" t="s">
        <v>219</v>
      </c>
      <c r="C19" s="31">
        <v>1267.5999999999999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409.99999999999989</v>
      </c>
      <c r="L19" s="31">
        <v>857.6</v>
      </c>
      <c r="M19" s="31">
        <v>0</v>
      </c>
      <c r="N19" s="31">
        <v>0</v>
      </c>
      <c r="O19" s="31">
        <v>0</v>
      </c>
      <c r="P19" s="31">
        <v>0</v>
      </c>
      <c r="Q19" s="32">
        <v>0</v>
      </c>
    </row>
    <row r="20" spans="1:17" x14ac:dyDescent="0.25">
      <c r="A20" s="29">
        <v>32115</v>
      </c>
      <c r="B20" s="30" t="s">
        <v>220</v>
      </c>
      <c r="C20" s="31">
        <v>695.36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13</v>
      </c>
      <c r="L20" s="31">
        <v>682.36</v>
      </c>
      <c r="M20" s="31">
        <v>0</v>
      </c>
      <c r="N20" s="31">
        <v>0</v>
      </c>
      <c r="O20" s="31">
        <v>0</v>
      </c>
      <c r="P20" s="31">
        <v>0</v>
      </c>
      <c r="Q20" s="32">
        <v>0</v>
      </c>
    </row>
    <row r="21" spans="1:17" x14ac:dyDescent="0.25">
      <c r="A21" s="29">
        <v>32116</v>
      </c>
      <c r="B21" s="30" t="s">
        <v>221</v>
      </c>
      <c r="C21" s="31">
        <v>1207.05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1185.05</v>
      </c>
      <c r="L21" s="31">
        <v>22</v>
      </c>
      <c r="M21" s="31">
        <v>0</v>
      </c>
      <c r="N21" s="31">
        <v>0</v>
      </c>
      <c r="O21" s="31">
        <v>0</v>
      </c>
      <c r="P21" s="31">
        <v>0</v>
      </c>
      <c r="Q21" s="32">
        <v>0</v>
      </c>
    </row>
    <row r="22" spans="1:17" x14ac:dyDescent="0.25">
      <c r="A22" s="29">
        <v>32119</v>
      </c>
      <c r="B22" s="30" t="s">
        <v>222</v>
      </c>
      <c r="C22" s="31">
        <v>89.5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45.7</v>
      </c>
      <c r="L22" s="31">
        <v>43.8</v>
      </c>
      <c r="M22" s="31">
        <v>0</v>
      </c>
      <c r="N22" s="31">
        <v>0</v>
      </c>
      <c r="O22" s="31">
        <v>0</v>
      </c>
      <c r="P22" s="31">
        <v>0</v>
      </c>
      <c r="Q22" s="32">
        <v>0</v>
      </c>
    </row>
    <row r="23" spans="1:17" x14ac:dyDescent="0.25">
      <c r="A23" s="29">
        <v>32121</v>
      </c>
      <c r="B23" s="30" t="s">
        <v>223</v>
      </c>
      <c r="C23" s="31">
        <v>94605.25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47895.53</v>
      </c>
      <c r="L23" s="31">
        <v>46709.72</v>
      </c>
      <c r="M23" s="31">
        <v>0</v>
      </c>
      <c r="N23" s="31">
        <v>0</v>
      </c>
      <c r="O23" s="31">
        <v>0</v>
      </c>
      <c r="P23" s="31">
        <v>0</v>
      </c>
      <c r="Q23" s="32">
        <v>0</v>
      </c>
    </row>
    <row r="24" spans="1:17" x14ac:dyDescent="0.25">
      <c r="A24" s="29">
        <v>32131</v>
      </c>
      <c r="B24" s="30" t="s">
        <v>224</v>
      </c>
      <c r="C24" s="31">
        <v>5082.49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3683.74</v>
      </c>
      <c r="L24" s="31">
        <v>1398.75</v>
      </c>
      <c r="M24" s="31">
        <v>0</v>
      </c>
      <c r="N24" s="31">
        <v>0</v>
      </c>
      <c r="O24" s="31">
        <v>0</v>
      </c>
      <c r="P24" s="31">
        <v>0</v>
      </c>
      <c r="Q24" s="32">
        <v>0</v>
      </c>
    </row>
    <row r="25" spans="1:17" x14ac:dyDescent="0.25">
      <c r="A25" s="29">
        <v>32132</v>
      </c>
      <c r="B25" s="30" t="s">
        <v>225</v>
      </c>
      <c r="C25" s="31">
        <v>2363.96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995.40000000000009</v>
      </c>
      <c r="L25" s="31">
        <v>1368.56</v>
      </c>
      <c r="M25" s="31">
        <v>0</v>
      </c>
      <c r="N25" s="31">
        <v>0</v>
      </c>
      <c r="O25" s="31">
        <v>0</v>
      </c>
      <c r="P25" s="31">
        <v>0</v>
      </c>
      <c r="Q25" s="32">
        <v>0</v>
      </c>
    </row>
    <row r="26" spans="1:17" x14ac:dyDescent="0.25">
      <c r="A26" s="29">
        <v>32141</v>
      </c>
      <c r="B26" s="30" t="s">
        <v>226</v>
      </c>
      <c r="C26" s="31">
        <v>508.5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508.5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2">
        <v>0</v>
      </c>
    </row>
    <row r="27" spans="1:17" x14ac:dyDescent="0.25">
      <c r="A27" s="29">
        <v>32211</v>
      </c>
      <c r="B27" s="30" t="s">
        <v>227</v>
      </c>
      <c r="C27" s="31">
        <v>29880.26</v>
      </c>
      <c r="D27" s="31">
        <v>390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4726.3200000000006</v>
      </c>
      <c r="K27" s="31">
        <v>8004.5299999999988</v>
      </c>
      <c r="L27" s="31">
        <v>16759.41</v>
      </c>
      <c r="M27" s="31">
        <v>0</v>
      </c>
      <c r="N27" s="31">
        <v>0</v>
      </c>
      <c r="O27" s="31">
        <v>0</v>
      </c>
      <c r="P27" s="31">
        <v>0</v>
      </c>
      <c r="Q27" s="32">
        <v>0</v>
      </c>
    </row>
    <row r="28" spans="1:17" x14ac:dyDescent="0.25">
      <c r="A28" s="29">
        <v>32212</v>
      </c>
      <c r="B28" s="30" t="s">
        <v>228</v>
      </c>
      <c r="C28" s="31">
        <v>1830.62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1830.62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2">
        <v>0</v>
      </c>
    </row>
    <row r="29" spans="1:17" x14ac:dyDescent="0.25">
      <c r="A29" s="29">
        <v>32214</v>
      </c>
      <c r="B29" s="30" t="s">
        <v>229</v>
      </c>
      <c r="C29" s="31">
        <v>4861.0600000000004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941.97000000000025</v>
      </c>
      <c r="L29" s="31">
        <v>3919.09</v>
      </c>
      <c r="M29" s="31">
        <v>0</v>
      </c>
      <c r="N29" s="31">
        <v>0</v>
      </c>
      <c r="O29" s="31">
        <v>0</v>
      </c>
      <c r="P29" s="31">
        <v>0</v>
      </c>
      <c r="Q29" s="32">
        <v>0</v>
      </c>
    </row>
    <row r="30" spans="1:17" x14ac:dyDescent="0.25">
      <c r="A30" s="29">
        <v>32216</v>
      </c>
      <c r="B30" s="30" t="s">
        <v>230</v>
      </c>
      <c r="C30" s="31">
        <v>31832.69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15372.169999999998</v>
      </c>
      <c r="L30" s="31">
        <v>16460.52</v>
      </c>
      <c r="M30" s="31">
        <v>0</v>
      </c>
      <c r="N30" s="31">
        <v>0</v>
      </c>
      <c r="O30" s="31">
        <v>0</v>
      </c>
      <c r="P30" s="31">
        <v>0</v>
      </c>
      <c r="Q30" s="32">
        <v>0</v>
      </c>
    </row>
    <row r="31" spans="1:17" x14ac:dyDescent="0.25">
      <c r="A31" s="29">
        <v>32221</v>
      </c>
      <c r="B31" s="30" t="s">
        <v>231</v>
      </c>
      <c r="C31" s="31">
        <v>2069.29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1753.05</v>
      </c>
      <c r="L31" s="31">
        <v>316.24</v>
      </c>
      <c r="M31" s="31">
        <v>0</v>
      </c>
      <c r="N31" s="31">
        <v>0</v>
      </c>
      <c r="O31" s="31">
        <v>0</v>
      </c>
      <c r="P31" s="31">
        <v>0</v>
      </c>
      <c r="Q31" s="32">
        <v>0</v>
      </c>
    </row>
    <row r="32" spans="1:17" x14ac:dyDescent="0.25">
      <c r="A32" s="29">
        <v>32222</v>
      </c>
      <c r="B32" s="30" t="s">
        <v>232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2">
        <v>0</v>
      </c>
    </row>
    <row r="33" spans="1:17" x14ac:dyDescent="0.25">
      <c r="A33" s="29">
        <v>32229</v>
      </c>
      <c r="B33" s="30" t="s">
        <v>233</v>
      </c>
      <c r="C33" s="31">
        <v>19882.71</v>
      </c>
      <c r="D33" s="31">
        <v>6794.91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13087.8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2">
        <v>0</v>
      </c>
    </row>
    <row r="34" spans="1:17" x14ac:dyDescent="0.25">
      <c r="A34" s="29">
        <v>32231</v>
      </c>
      <c r="B34" s="30" t="s">
        <v>234</v>
      </c>
      <c r="C34" s="31">
        <v>73281.789999999994</v>
      </c>
      <c r="D34" s="31">
        <v>0</v>
      </c>
      <c r="E34" s="31">
        <v>0</v>
      </c>
      <c r="F34" s="31">
        <v>0</v>
      </c>
      <c r="G34" s="31">
        <v>0</v>
      </c>
      <c r="H34" s="31">
        <v>14406.76</v>
      </c>
      <c r="I34" s="31">
        <v>0</v>
      </c>
      <c r="J34" s="31">
        <v>0</v>
      </c>
      <c r="K34" s="31">
        <v>30554.099999999991</v>
      </c>
      <c r="L34" s="31">
        <v>28320.93</v>
      </c>
      <c r="M34" s="31">
        <v>0</v>
      </c>
      <c r="N34" s="31">
        <v>0</v>
      </c>
      <c r="O34" s="31">
        <v>0</v>
      </c>
      <c r="P34" s="31">
        <v>0</v>
      </c>
      <c r="Q34" s="32">
        <v>0</v>
      </c>
    </row>
    <row r="35" spans="1:17" x14ac:dyDescent="0.25">
      <c r="A35" s="29">
        <v>32232</v>
      </c>
      <c r="B35" s="30" t="s">
        <v>235</v>
      </c>
      <c r="C35" s="31">
        <v>3344.46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3344.46</v>
      </c>
      <c r="M35" s="31">
        <v>0</v>
      </c>
      <c r="N35" s="31">
        <v>0</v>
      </c>
      <c r="O35" s="31">
        <v>0</v>
      </c>
      <c r="P35" s="31">
        <v>0</v>
      </c>
      <c r="Q35" s="32">
        <v>0</v>
      </c>
    </row>
    <row r="36" spans="1:17" x14ac:dyDescent="0.25">
      <c r="A36" s="29">
        <v>32233</v>
      </c>
      <c r="B36" s="30" t="s">
        <v>236</v>
      </c>
      <c r="C36" s="31">
        <v>35592.01</v>
      </c>
      <c r="D36" s="31">
        <v>0</v>
      </c>
      <c r="E36" s="31">
        <v>0</v>
      </c>
      <c r="F36" s="31">
        <v>0</v>
      </c>
      <c r="G36" s="31">
        <v>0</v>
      </c>
      <c r="H36" s="31">
        <v>15593.24</v>
      </c>
      <c r="I36" s="31">
        <v>0</v>
      </c>
      <c r="J36" s="31">
        <v>0</v>
      </c>
      <c r="K36" s="31">
        <v>9015.0500000000029</v>
      </c>
      <c r="L36" s="31">
        <v>10983.72</v>
      </c>
      <c r="M36" s="31">
        <v>0</v>
      </c>
      <c r="N36" s="31">
        <v>0</v>
      </c>
      <c r="O36" s="31">
        <v>0</v>
      </c>
      <c r="P36" s="31">
        <v>0</v>
      </c>
      <c r="Q36" s="32">
        <v>0</v>
      </c>
    </row>
    <row r="37" spans="1:17" x14ac:dyDescent="0.25">
      <c r="A37" s="29">
        <v>32234</v>
      </c>
      <c r="B37" s="30" t="s">
        <v>237</v>
      </c>
      <c r="C37" s="31">
        <v>14046.04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8882.8000000000011</v>
      </c>
      <c r="K37" s="31">
        <v>4428.7899999999991</v>
      </c>
      <c r="L37" s="31">
        <v>734.45</v>
      </c>
      <c r="M37" s="31">
        <v>0</v>
      </c>
      <c r="N37" s="31">
        <v>0</v>
      </c>
      <c r="O37" s="31">
        <v>0</v>
      </c>
      <c r="P37" s="31">
        <v>0</v>
      </c>
      <c r="Q37" s="32">
        <v>0</v>
      </c>
    </row>
    <row r="38" spans="1:17" x14ac:dyDescent="0.25">
      <c r="A38" s="29">
        <v>32242</v>
      </c>
      <c r="B38" s="30" t="s">
        <v>238</v>
      </c>
      <c r="C38" s="31">
        <v>34723.279999999999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5933.0400000000009</v>
      </c>
      <c r="K38" s="31">
        <v>28437.14</v>
      </c>
      <c r="L38" s="31">
        <v>353.1</v>
      </c>
      <c r="M38" s="31">
        <v>0</v>
      </c>
      <c r="N38" s="31">
        <v>0</v>
      </c>
      <c r="O38" s="31">
        <v>0</v>
      </c>
      <c r="P38" s="31">
        <v>0</v>
      </c>
      <c r="Q38" s="32">
        <v>0</v>
      </c>
    </row>
    <row r="39" spans="1:17" x14ac:dyDescent="0.25">
      <c r="A39" s="29">
        <v>32244</v>
      </c>
      <c r="B39" s="30" t="s">
        <v>239</v>
      </c>
      <c r="C39" s="31">
        <v>11101.63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6281.6599999999989</v>
      </c>
      <c r="L39" s="31">
        <v>2465.5500000000002</v>
      </c>
      <c r="M39" s="31">
        <v>0</v>
      </c>
      <c r="N39" s="31">
        <v>0</v>
      </c>
      <c r="O39" s="31">
        <v>0</v>
      </c>
      <c r="P39" s="31">
        <v>0</v>
      </c>
      <c r="Q39" s="32">
        <v>2354.42</v>
      </c>
    </row>
    <row r="40" spans="1:17" x14ac:dyDescent="0.25">
      <c r="A40" s="29">
        <v>32251</v>
      </c>
      <c r="B40" s="30" t="s">
        <v>240</v>
      </c>
      <c r="C40" s="31">
        <v>3208.88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286.80000000000018</v>
      </c>
      <c r="L40" s="31">
        <v>2922.08</v>
      </c>
      <c r="M40" s="31">
        <v>0</v>
      </c>
      <c r="N40" s="31">
        <v>0</v>
      </c>
      <c r="O40" s="31">
        <v>0</v>
      </c>
      <c r="P40" s="31">
        <v>0</v>
      </c>
      <c r="Q40" s="32">
        <v>0</v>
      </c>
    </row>
    <row r="41" spans="1:17" x14ac:dyDescent="0.25">
      <c r="A41" s="29">
        <v>32252</v>
      </c>
      <c r="B41" s="30" t="s">
        <v>241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2">
        <v>0</v>
      </c>
    </row>
    <row r="42" spans="1:17" x14ac:dyDescent="0.25">
      <c r="A42" s="29">
        <v>32271</v>
      </c>
      <c r="B42" s="30" t="s">
        <v>100</v>
      </c>
      <c r="C42" s="31">
        <v>1344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998.72</v>
      </c>
      <c r="L42" s="31">
        <v>345.28</v>
      </c>
      <c r="M42" s="31">
        <v>0</v>
      </c>
      <c r="N42" s="31">
        <v>0</v>
      </c>
      <c r="O42" s="31">
        <v>0</v>
      </c>
      <c r="P42" s="31">
        <v>0</v>
      </c>
      <c r="Q42" s="32">
        <v>0</v>
      </c>
    </row>
    <row r="43" spans="1:17" x14ac:dyDescent="0.25">
      <c r="A43" s="29">
        <v>32311</v>
      </c>
      <c r="B43" s="30" t="s">
        <v>242</v>
      </c>
      <c r="C43" s="31">
        <v>14481.8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7106.2400000000007</v>
      </c>
      <c r="K43" s="31">
        <v>138.69999999999891</v>
      </c>
      <c r="L43" s="31">
        <v>7236.86</v>
      </c>
      <c r="M43" s="31">
        <v>0</v>
      </c>
      <c r="N43" s="31">
        <v>0</v>
      </c>
      <c r="O43" s="31">
        <v>0</v>
      </c>
      <c r="P43" s="31">
        <v>0</v>
      </c>
      <c r="Q43" s="32">
        <v>0</v>
      </c>
    </row>
    <row r="44" spans="1:17" x14ac:dyDescent="0.25">
      <c r="A44" s="29">
        <v>32313</v>
      </c>
      <c r="B44" s="30" t="s">
        <v>243</v>
      </c>
      <c r="C44" s="31">
        <v>10400.780000000001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10400.780000000001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2">
        <v>0</v>
      </c>
    </row>
    <row r="45" spans="1:17" x14ac:dyDescent="0.25">
      <c r="A45" s="29">
        <v>32314</v>
      </c>
      <c r="B45" s="30" t="s">
        <v>244</v>
      </c>
      <c r="C45" s="31">
        <v>125.24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125.24</v>
      </c>
      <c r="M45" s="31">
        <v>0</v>
      </c>
      <c r="N45" s="31">
        <v>0</v>
      </c>
      <c r="O45" s="31">
        <v>0</v>
      </c>
      <c r="P45" s="31">
        <v>0</v>
      </c>
      <c r="Q45" s="32">
        <v>0</v>
      </c>
    </row>
    <row r="46" spans="1:17" x14ac:dyDescent="0.25">
      <c r="A46" s="29">
        <v>32319</v>
      </c>
      <c r="B46" s="30" t="s">
        <v>245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2">
        <v>0</v>
      </c>
    </row>
    <row r="47" spans="1:17" x14ac:dyDescent="0.25">
      <c r="A47" s="29">
        <v>32321</v>
      </c>
      <c r="B47" s="30" t="s">
        <v>246</v>
      </c>
      <c r="C47" s="31">
        <v>1075.5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1075.5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2">
        <v>0</v>
      </c>
    </row>
    <row r="48" spans="1:17" x14ac:dyDescent="0.25">
      <c r="A48" s="29">
        <v>32322</v>
      </c>
      <c r="B48" s="30" t="s">
        <v>247</v>
      </c>
      <c r="C48" s="31">
        <v>166776.31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4726.3200000000006</v>
      </c>
      <c r="K48" s="31">
        <v>99519.37</v>
      </c>
      <c r="L48" s="31">
        <v>47530.62</v>
      </c>
      <c r="M48" s="31">
        <v>0</v>
      </c>
      <c r="N48" s="31">
        <v>0</v>
      </c>
      <c r="O48" s="31">
        <v>0</v>
      </c>
      <c r="P48" s="31">
        <v>0</v>
      </c>
      <c r="Q48" s="32">
        <v>15000</v>
      </c>
    </row>
    <row r="49" spans="1:17" x14ac:dyDescent="0.25">
      <c r="A49" s="29">
        <v>32323</v>
      </c>
      <c r="B49" s="30" t="s">
        <v>248</v>
      </c>
      <c r="C49" s="31">
        <v>9213.11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8879.49</v>
      </c>
      <c r="L49" s="31">
        <v>333.62</v>
      </c>
      <c r="M49" s="31">
        <v>0</v>
      </c>
      <c r="N49" s="31">
        <v>0</v>
      </c>
      <c r="O49" s="31">
        <v>0</v>
      </c>
      <c r="P49" s="31">
        <v>0</v>
      </c>
      <c r="Q49" s="32">
        <v>0</v>
      </c>
    </row>
    <row r="50" spans="1:17" x14ac:dyDescent="0.25">
      <c r="A50" s="29">
        <v>32332</v>
      </c>
      <c r="B50" s="30" t="s">
        <v>249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2">
        <v>0</v>
      </c>
    </row>
    <row r="51" spans="1:17" x14ac:dyDescent="0.25">
      <c r="A51" s="29">
        <v>32334</v>
      </c>
      <c r="B51" s="30" t="s">
        <v>250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2">
        <v>0</v>
      </c>
    </row>
    <row r="52" spans="1:17" x14ac:dyDescent="0.25">
      <c r="A52" s="29">
        <v>32339</v>
      </c>
      <c r="B52" s="30" t="s">
        <v>251</v>
      </c>
      <c r="C52" s="31">
        <v>9692.02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9692.02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2">
        <v>0</v>
      </c>
    </row>
    <row r="53" spans="1:17" x14ac:dyDescent="0.25">
      <c r="A53" s="29">
        <v>32341</v>
      </c>
      <c r="B53" s="30" t="s">
        <v>252</v>
      </c>
      <c r="C53" s="31">
        <v>8954.82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5830.2899999999991</v>
      </c>
      <c r="L53" s="31">
        <v>3124.53</v>
      </c>
      <c r="M53" s="31">
        <v>0</v>
      </c>
      <c r="N53" s="31">
        <v>0</v>
      </c>
      <c r="O53" s="31">
        <v>0</v>
      </c>
      <c r="P53" s="31">
        <v>0</v>
      </c>
      <c r="Q53" s="32">
        <v>0</v>
      </c>
    </row>
    <row r="54" spans="1:17" x14ac:dyDescent="0.25">
      <c r="A54" s="29">
        <v>32342</v>
      </c>
      <c r="B54" s="30" t="s">
        <v>253</v>
      </c>
      <c r="C54" s="31">
        <v>37358.46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5329.6800000000012</v>
      </c>
      <c r="K54" s="31">
        <v>676.02999999999884</v>
      </c>
      <c r="L54" s="31">
        <v>31352.75</v>
      </c>
      <c r="M54" s="31">
        <v>0</v>
      </c>
      <c r="N54" s="31">
        <v>0</v>
      </c>
      <c r="O54" s="31">
        <v>0</v>
      </c>
      <c r="P54" s="31">
        <v>0</v>
      </c>
      <c r="Q54" s="32">
        <v>0</v>
      </c>
    </row>
    <row r="55" spans="1:17" x14ac:dyDescent="0.25">
      <c r="A55" s="29">
        <v>32344</v>
      </c>
      <c r="B55" s="30" t="s">
        <v>254</v>
      </c>
      <c r="C55" s="31">
        <v>702.43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485.57999999999993</v>
      </c>
      <c r="L55" s="31">
        <v>216.85</v>
      </c>
      <c r="M55" s="31">
        <v>0</v>
      </c>
      <c r="N55" s="31">
        <v>0</v>
      </c>
      <c r="O55" s="31">
        <v>0</v>
      </c>
      <c r="P55" s="31">
        <v>0</v>
      </c>
      <c r="Q55" s="32">
        <v>0</v>
      </c>
    </row>
    <row r="56" spans="1:17" x14ac:dyDescent="0.25">
      <c r="A56" s="29">
        <v>32347</v>
      </c>
      <c r="B56" s="30" t="s">
        <v>255</v>
      </c>
      <c r="C56" s="31">
        <v>2374.6799999999998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214.40999999999985</v>
      </c>
      <c r="L56" s="31">
        <v>2160.27</v>
      </c>
      <c r="M56" s="31">
        <v>0</v>
      </c>
      <c r="N56" s="31">
        <v>0</v>
      </c>
      <c r="O56" s="31">
        <v>0</v>
      </c>
      <c r="P56" s="31">
        <v>0</v>
      </c>
      <c r="Q56" s="32">
        <v>0</v>
      </c>
    </row>
    <row r="57" spans="1:17" x14ac:dyDescent="0.25">
      <c r="A57" s="29">
        <v>32349</v>
      </c>
      <c r="B57" s="30" t="s">
        <v>256</v>
      </c>
      <c r="C57" s="31">
        <v>126305.25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3922.4700000000012</v>
      </c>
      <c r="L57" s="31">
        <v>122382.78</v>
      </c>
      <c r="M57" s="31">
        <v>0</v>
      </c>
      <c r="N57" s="31">
        <v>0</v>
      </c>
      <c r="O57" s="31">
        <v>0</v>
      </c>
      <c r="P57" s="31">
        <v>0</v>
      </c>
      <c r="Q57" s="32">
        <v>0</v>
      </c>
    </row>
    <row r="58" spans="1:17" x14ac:dyDescent="0.25">
      <c r="A58" s="29">
        <v>32352</v>
      </c>
      <c r="B58" s="30" t="s">
        <v>257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2">
        <v>0</v>
      </c>
    </row>
    <row r="59" spans="1:17" x14ac:dyDescent="0.25">
      <c r="A59" s="29">
        <v>32353</v>
      </c>
      <c r="B59" s="30" t="s">
        <v>258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2">
        <v>0</v>
      </c>
    </row>
    <row r="60" spans="1:17" x14ac:dyDescent="0.25">
      <c r="A60" s="29">
        <v>32354</v>
      </c>
      <c r="B60" s="30" t="s">
        <v>130</v>
      </c>
      <c r="C60" s="31">
        <v>123416.72</v>
      </c>
      <c r="D60" s="31">
        <v>0</v>
      </c>
      <c r="E60" s="31">
        <v>0</v>
      </c>
      <c r="F60" s="31">
        <v>0</v>
      </c>
      <c r="G60" s="31">
        <v>4992</v>
      </c>
      <c r="H60" s="31">
        <v>0</v>
      </c>
      <c r="I60" s="31">
        <v>0</v>
      </c>
      <c r="J60" s="31">
        <v>0</v>
      </c>
      <c r="K60" s="31">
        <v>118424.72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2">
        <v>0</v>
      </c>
    </row>
    <row r="61" spans="1:17" x14ac:dyDescent="0.25">
      <c r="A61" s="29">
        <v>32355</v>
      </c>
      <c r="B61" s="30" t="s">
        <v>259</v>
      </c>
      <c r="C61" s="31">
        <v>86769.33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86769.33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2">
        <v>0</v>
      </c>
    </row>
    <row r="62" spans="1:17" x14ac:dyDescent="0.25">
      <c r="A62" s="29">
        <v>32359</v>
      </c>
      <c r="B62" s="30" t="s">
        <v>260</v>
      </c>
      <c r="C62" s="31">
        <v>37861.4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37861.4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2">
        <v>0</v>
      </c>
    </row>
    <row r="63" spans="1:17" x14ac:dyDescent="0.25">
      <c r="A63" s="29">
        <v>32361</v>
      </c>
      <c r="B63" s="30" t="s">
        <v>261</v>
      </c>
      <c r="C63" s="31">
        <v>4143.1099999999997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451.90999999999985</v>
      </c>
      <c r="L63" s="31">
        <v>3691.2</v>
      </c>
      <c r="M63" s="31">
        <v>0</v>
      </c>
      <c r="N63" s="31">
        <v>0</v>
      </c>
      <c r="O63" s="31">
        <v>0</v>
      </c>
      <c r="P63" s="31">
        <v>0</v>
      </c>
      <c r="Q63" s="32">
        <v>0</v>
      </c>
    </row>
    <row r="64" spans="1:17" x14ac:dyDescent="0.25">
      <c r="A64" s="29">
        <v>32363</v>
      </c>
      <c r="B64" s="30" t="s">
        <v>262</v>
      </c>
      <c r="C64" s="31">
        <v>112420.42</v>
      </c>
      <c r="D64" s="31">
        <v>16766.63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11832.560000000001</v>
      </c>
      <c r="K64" s="31">
        <v>70696.63</v>
      </c>
      <c r="L64" s="31">
        <v>13124.6</v>
      </c>
      <c r="M64" s="31">
        <v>0</v>
      </c>
      <c r="N64" s="31">
        <v>0</v>
      </c>
      <c r="O64" s="31">
        <v>0</v>
      </c>
      <c r="P64" s="31">
        <v>0</v>
      </c>
      <c r="Q64" s="32">
        <v>0</v>
      </c>
    </row>
    <row r="65" spans="1:17" x14ac:dyDescent="0.25">
      <c r="A65" s="29">
        <v>32369</v>
      </c>
      <c r="B65" s="30" t="s">
        <v>263</v>
      </c>
      <c r="C65" s="31">
        <v>18096.919999999998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18096.919999999998</v>
      </c>
      <c r="M65" s="31">
        <v>0</v>
      </c>
      <c r="N65" s="31">
        <v>0</v>
      </c>
      <c r="O65" s="31">
        <v>0</v>
      </c>
      <c r="P65" s="31">
        <v>0</v>
      </c>
      <c r="Q65" s="32">
        <v>0</v>
      </c>
    </row>
    <row r="66" spans="1:17" x14ac:dyDescent="0.25">
      <c r="A66" s="29">
        <v>32371</v>
      </c>
      <c r="B66" s="30" t="s">
        <v>264</v>
      </c>
      <c r="C66" s="31">
        <v>4423.97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4423.97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2">
        <v>0</v>
      </c>
    </row>
    <row r="67" spans="1:17" x14ac:dyDescent="0.25">
      <c r="A67" s="29">
        <v>32372</v>
      </c>
      <c r="B67" s="30" t="s">
        <v>265</v>
      </c>
      <c r="C67" s="31">
        <v>27132.04</v>
      </c>
      <c r="D67" s="31">
        <v>15008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12124.04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2">
        <v>0</v>
      </c>
    </row>
    <row r="68" spans="1:17" x14ac:dyDescent="0.25">
      <c r="A68" s="29">
        <v>32373</v>
      </c>
      <c r="B68" s="30" t="s">
        <v>266</v>
      </c>
      <c r="C68" s="31">
        <v>23773.87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23773.87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2">
        <v>0</v>
      </c>
    </row>
    <row r="69" spans="1:17" x14ac:dyDescent="0.25">
      <c r="A69" s="29">
        <v>32374</v>
      </c>
      <c r="B69" s="30" t="s">
        <v>267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2">
        <v>0</v>
      </c>
    </row>
    <row r="70" spans="1:17" x14ac:dyDescent="0.25">
      <c r="A70" s="29">
        <v>32376</v>
      </c>
      <c r="B70" s="30" t="s">
        <v>268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2">
        <v>0</v>
      </c>
    </row>
    <row r="71" spans="1:17" x14ac:dyDescent="0.25">
      <c r="A71" s="29">
        <v>32377</v>
      </c>
      <c r="B71" s="30" t="s">
        <v>269</v>
      </c>
      <c r="C71" s="31">
        <v>16589.37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16589.37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2">
        <v>0</v>
      </c>
    </row>
    <row r="72" spans="1:17" x14ac:dyDescent="0.25">
      <c r="A72" s="29">
        <v>32379</v>
      </c>
      <c r="B72" s="30" t="s">
        <v>270</v>
      </c>
      <c r="C72" s="31">
        <v>12234.05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12234.05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2">
        <v>0</v>
      </c>
    </row>
    <row r="73" spans="1:17" x14ac:dyDescent="0.25">
      <c r="A73" s="29">
        <v>32382</v>
      </c>
      <c r="B73" s="30" t="s">
        <v>271</v>
      </c>
      <c r="C73" s="31">
        <v>88089.05</v>
      </c>
      <c r="D73" s="31">
        <v>0</v>
      </c>
      <c r="E73" s="31">
        <v>0</v>
      </c>
      <c r="F73" s="31">
        <v>0</v>
      </c>
      <c r="G73" s="31">
        <v>10650</v>
      </c>
      <c r="H73" s="31">
        <v>0</v>
      </c>
      <c r="I73" s="31">
        <v>0</v>
      </c>
      <c r="J73" s="31">
        <v>0</v>
      </c>
      <c r="K73" s="31">
        <v>29244.420000000006</v>
      </c>
      <c r="L73" s="31">
        <v>48194.63</v>
      </c>
      <c r="M73" s="31">
        <v>0</v>
      </c>
      <c r="N73" s="31">
        <v>0</v>
      </c>
      <c r="O73" s="31">
        <v>0</v>
      </c>
      <c r="P73" s="31">
        <v>0</v>
      </c>
      <c r="Q73" s="32">
        <v>0</v>
      </c>
    </row>
    <row r="74" spans="1:17" x14ac:dyDescent="0.25">
      <c r="A74" s="29">
        <v>32389</v>
      </c>
      <c r="B74" s="30" t="s">
        <v>272</v>
      </c>
      <c r="C74" s="31">
        <v>48236.58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48236.58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2">
        <v>0</v>
      </c>
    </row>
    <row r="75" spans="1:17" x14ac:dyDescent="0.25">
      <c r="A75" s="29">
        <v>32391</v>
      </c>
      <c r="B75" s="30" t="s">
        <v>273</v>
      </c>
      <c r="C75" s="31">
        <v>3173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1049.9099999999999</v>
      </c>
      <c r="L75" s="31">
        <v>2123.09</v>
      </c>
      <c r="M75" s="31">
        <v>0</v>
      </c>
      <c r="N75" s="31">
        <v>0</v>
      </c>
      <c r="O75" s="31">
        <v>0</v>
      </c>
      <c r="P75" s="31">
        <v>0</v>
      </c>
      <c r="Q75" s="32">
        <v>0</v>
      </c>
    </row>
    <row r="76" spans="1:17" x14ac:dyDescent="0.25">
      <c r="A76" s="29">
        <v>32394</v>
      </c>
      <c r="B76" s="30" t="s">
        <v>274</v>
      </c>
      <c r="C76" s="31">
        <v>1836.22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1583.7</v>
      </c>
      <c r="L76" s="31">
        <v>252.52</v>
      </c>
      <c r="M76" s="31">
        <v>0</v>
      </c>
      <c r="N76" s="31">
        <v>0</v>
      </c>
      <c r="O76" s="31">
        <v>0</v>
      </c>
      <c r="P76" s="31">
        <v>0</v>
      </c>
      <c r="Q76" s="32">
        <v>0</v>
      </c>
    </row>
    <row r="77" spans="1:17" x14ac:dyDescent="0.25">
      <c r="A77" s="29">
        <v>32395</v>
      </c>
      <c r="B77" s="30" t="s">
        <v>275</v>
      </c>
      <c r="C77" s="31">
        <v>87048.43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56316.649999999994</v>
      </c>
      <c r="L77" s="31">
        <v>30731.78</v>
      </c>
      <c r="M77" s="31">
        <v>0</v>
      </c>
      <c r="N77" s="31">
        <v>0</v>
      </c>
      <c r="O77" s="31">
        <v>0</v>
      </c>
      <c r="P77" s="31">
        <v>0</v>
      </c>
      <c r="Q77" s="32">
        <v>0</v>
      </c>
    </row>
    <row r="78" spans="1:17" x14ac:dyDescent="0.25">
      <c r="A78" s="29">
        <v>32396</v>
      </c>
      <c r="B78" s="30" t="s">
        <v>276</v>
      </c>
      <c r="C78" s="31">
        <v>33486.82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21322.66</v>
      </c>
      <c r="L78" s="31">
        <v>12164.16</v>
      </c>
      <c r="M78" s="31">
        <v>0</v>
      </c>
      <c r="N78" s="31">
        <v>0</v>
      </c>
      <c r="O78" s="31">
        <v>0</v>
      </c>
      <c r="P78" s="31">
        <v>0</v>
      </c>
      <c r="Q78" s="32">
        <v>0</v>
      </c>
    </row>
    <row r="79" spans="1:17" x14ac:dyDescent="0.25">
      <c r="A79" s="29">
        <v>32399</v>
      </c>
      <c r="B79" s="30" t="s">
        <v>277</v>
      </c>
      <c r="C79" s="31">
        <v>54290.44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48927.710000000006</v>
      </c>
      <c r="L79" s="31">
        <v>5362.73</v>
      </c>
      <c r="M79" s="31">
        <v>0</v>
      </c>
      <c r="N79" s="31">
        <v>0</v>
      </c>
      <c r="O79" s="31">
        <v>0</v>
      </c>
      <c r="P79" s="31">
        <v>0</v>
      </c>
      <c r="Q79" s="32">
        <v>0</v>
      </c>
    </row>
    <row r="80" spans="1:17" x14ac:dyDescent="0.25">
      <c r="A80" s="29">
        <v>32412</v>
      </c>
      <c r="B80" s="30" t="s">
        <v>278</v>
      </c>
      <c r="C80" s="31">
        <v>1686.04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1686.04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2">
        <v>0</v>
      </c>
    </row>
    <row r="81" spans="1:19" x14ac:dyDescent="0.25">
      <c r="A81" s="33">
        <v>32511</v>
      </c>
      <c r="B81" s="34" t="s">
        <v>279</v>
      </c>
      <c r="C81" s="31">
        <v>1294320.6399999999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1294320.6399999999</v>
      </c>
      <c r="N81" s="31">
        <v>0</v>
      </c>
      <c r="O81" s="31">
        <v>0</v>
      </c>
      <c r="P81" s="31">
        <v>0</v>
      </c>
      <c r="Q81" s="32">
        <v>0</v>
      </c>
    </row>
    <row r="82" spans="1:19" x14ac:dyDescent="0.25">
      <c r="A82" s="33">
        <v>32513</v>
      </c>
      <c r="B82" s="34" t="s">
        <v>280</v>
      </c>
      <c r="C82" s="31">
        <v>768963.68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14782.320000000002</v>
      </c>
      <c r="K82" s="31">
        <v>88653.850000000093</v>
      </c>
      <c r="L82" s="31">
        <v>665527.51</v>
      </c>
      <c r="M82" s="31">
        <v>0</v>
      </c>
      <c r="N82" s="31">
        <v>0</v>
      </c>
      <c r="O82" s="31">
        <v>0</v>
      </c>
      <c r="P82" s="31">
        <v>0</v>
      </c>
      <c r="Q82" s="32">
        <v>0</v>
      </c>
    </row>
    <row r="83" spans="1:19" x14ac:dyDescent="0.25">
      <c r="A83" s="33">
        <v>32521</v>
      </c>
      <c r="B83" s="34" t="s">
        <v>281</v>
      </c>
      <c r="C83" s="31">
        <v>17344.419999999998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17344.419999999998</v>
      </c>
      <c r="N83" s="31">
        <v>0</v>
      </c>
      <c r="O83" s="31">
        <v>0</v>
      </c>
      <c r="P83" s="31">
        <v>0</v>
      </c>
      <c r="Q83" s="32">
        <v>0</v>
      </c>
    </row>
    <row r="84" spans="1:19" x14ac:dyDescent="0.25">
      <c r="A84" s="29">
        <v>32911</v>
      </c>
      <c r="B84" s="30" t="s">
        <v>282</v>
      </c>
      <c r="C84" s="31">
        <v>5405.07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5405.07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2">
        <v>0</v>
      </c>
    </row>
    <row r="85" spans="1:19" x14ac:dyDescent="0.25">
      <c r="A85" s="29">
        <v>32921</v>
      </c>
      <c r="B85" s="30" t="s">
        <v>283</v>
      </c>
      <c r="C85" s="31">
        <v>7419.06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7419.06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2">
        <v>0</v>
      </c>
    </row>
    <row r="86" spans="1:19" x14ac:dyDescent="0.25">
      <c r="A86" s="29">
        <v>32922</v>
      </c>
      <c r="B86" s="30" t="s">
        <v>284</v>
      </c>
      <c r="C86" s="31">
        <v>43122.07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43122.07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2">
        <v>0</v>
      </c>
    </row>
    <row r="87" spans="1:19" x14ac:dyDescent="0.25">
      <c r="A87" s="29">
        <v>32923</v>
      </c>
      <c r="B87" s="30" t="s">
        <v>285</v>
      </c>
      <c r="C87" s="31">
        <v>4426.5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4426.5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2">
        <v>0</v>
      </c>
    </row>
    <row r="88" spans="1:19" x14ac:dyDescent="0.25">
      <c r="A88" s="29">
        <v>32924</v>
      </c>
      <c r="B88" s="30" t="s">
        <v>286</v>
      </c>
      <c r="C88" s="31">
        <v>16926.240000000002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16926.240000000002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2">
        <v>0</v>
      </c>
      <c r="S88" s="18"/>
    </row>
    <row r="89" spans="1:19" x14ac:dyDescent="0.25">
      <c r="A89" s="29">
        <v>32931</v>
      </c>
      <c r="B89" s="30" t="s">
        <v>115</v>
      </c>
      <c r="C89" s="31">
        <v>14190.27</v>
      </c>
      <c r="D89" s="31">
        <v>141.69999999999999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14048.57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2">
        <v>0</v>
      </c>
    </row>
    <row r="90" spans="1:19" x14ac:dyDescent="0.25">
      <c r="A90" s="29">
        <v>32941</v>
      </c>
      <c r="B90" s="30" t="s">
        <v>287</v>
      </c>
      <c r="C90" s="31">
        <v>4411.99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4411.99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2">
        <v>0</v>
      </c>
    </row>
    <row r="91" spans="1:19" x14ac:dyDescent="0.25">
      <c r="A91" s="29">
        <v>32943</v>
      </c>
      <c r="B91" s="30" t="s">
        <v>288</v>
      </c>
      <c r="C91" s="31">
        <v>384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384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2">
        <v>0</v>
      </c>
    </row>
    <row r="92" spans="1:19" x14ac:dyDescent="0.25">
      <c r="A92" s="29">
        <v>32951</v>
      </c>
      <c r="B92" s="30" t="s">
        <v>289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2">
        <v>0</v>
      </c>
    </row>
    <row r="93" spans="1:19" x14ac:dyDescent="0.25">
      <c r="A93" s="29">
        <v>32952</v>
      </c>
      <c r="B93" s="30" t="s">
        <v>290</v>
      </c>
      <c r="C93" s="31">
        <v>370.62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370.62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2">
        <v>0</v>
      </c>
    </row>
    <row r="94" spans="1:19" x14ac:dyDescent="0.25">
      <c r="A94" s="29">
        <v>32953</v>
      </c>
      <c r="B94" s="30" t="s">
        <v>291</v>
      </c>
      <c r="C94" s="31">
        <v>436.01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436.01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2">
        <v>0</v>
      </c>
    </row>
    <row r="95" spans="1:19" x14ac:dyDescent="0.25">
      <c r="A95" s="29">
        <v>32955</v>
      </c>
      <c r="B95" s="30" t="s">
        <v>292</v>
      </c>
      <c r="C95" s="31">
        <v>0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2">
        <v>0</v>
      </c>
    </row>
    <row r="96" spans="1:19" x14ac:dyDescent="0.25">
      <c r="A96" s="29">
        <v>32959</v>
      </c>
      <c r="B96" s="30" t="s">
        <v>293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2">
        <v>0</v>
      </c>
    </row>
    <row r="97" spans="1:17" x14ac:dyDescent="0.25">
      <c r="A97" s="29">
        <v>32961</v>
      </c>
      <c r="B97" s="30" t="s">
        <v>118</v>
      </c>
      <c r="C97" s="31">
        <v>5375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5375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2">
        <v>0</v>
      </c>
    </row>
    <row r="98" spans="1:17" x14ac:dyDescent="0.25">
      <c r="A98" s="29">
        <v>32991</v>
      </c>
      <c r="B98" s="30" t="s">
        <v>294</v>
      </c>
      <c r="C98" s="31">
        <v>110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110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2">
        <v>0</v>
      </c>
    </row>
    <row r="99" spans="1:17" x14ac:dyDescent="0.25">
      <c r="A99" s="29">
        <v>32999</v>
      </c>
      <c r="B99" s="30" t="s">
        <v>112</v>
      </c>
      <c r="C99" s="31">
        <v>27666.46</v>
      </c>
      <c r="D99" s="31">
        <v>9607.15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8469.3099999999977</v>
      </c>
      <c r="L99" s="31">
        <v>0</v>
      </c>
      <c r="M99" s="31">
        <v>0</v>
      </c>
      <c r="N99" s="31">
        <v>0</v>
      </c>
      <c r="O99" s="31">
        <v>0</v>
      </c>
      <c r="P99" s="31">
        <v>9590</v>
      </c>
      <c r="Q99" s="32">
        <v>0</v>
      </c>
    </row>
    <row r="100" spans="1:17" x14ac:dyDescent="0.25">
      <c r="A100" s="29">
        <v>34233</v>
      </c>
      <c r="B100" s="30" t="s">
        <v>295</v>
      </c>
      <c r="C100" s="31">
        <v>0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2">
        <v>0</v>
      </c>
    </row>
    <row r="101" spans="1:17" x14ac:dyDescent="0.25">
      <c r="A101" s="29">
        <v>34251</v>
      </c>
      <c r="B101" s="30" t="s">
        <v>296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2">
        <v>0</v>
      </c>
    </row>
    <row r="102" spans="1:17" x14ac:dyDescent="0.25">
      <c r="A102" s="29">
        <v>34311</v>
      </c>
      <c r="B102" s="30" t="s">
        <v>297</v>
      </c>
      <c r="C102" s="31">
        <v>5655.63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5655.63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2">
        <v>0</v>
      </c>
    </row>
    <row r="103" spans="1:17" x14ac:dyDescent="0.25">
      <c r="A103" s="29">
        <v>34312</v>
      </c>
      <c r="B103" s="30" t="s">
        <v>298</v>
      </c>
      <c r="C103" s="31">
        <v>4402.83</v>
      </c>
      <c r="D103" s="31">
        <v>0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4402.83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2">
        <v>0</v>
      </c>
    </row>
    <row r="104" spans="1:17" x14ac:dyDescent="0.25">
      <c r="A104" s="29">
        <v>34321</v>
      </c>
      <c r="B104" s="30" t="s">
        <v>122</v>
      </c>
      <c r="C104" s="31">
        <v>122.71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122.71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2">
        <v>0</v>
      </c>
    </row>
    <row r="105" spans="1:17" x14ac:dyDescent="0.25">
      <c r="A105" s="29">
        <v>34331</v>
      </c>
      <c r="B105" s="30" t="s">
        <v>299</v>
      </c>
      <c r="C105" s="31">
        <v>14.21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14.21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2">
        <v>0</v>
      </c>
    </row>
    <row r="106" spans="1:17" x14ac:dyDescent="0.25">
      <c r="A106" s="29">
        <v>34332</v>
      </c>
      <c r="B106" s="30" t="s">
        <v>300</v>
      </c>
      <c r="C106" s="31">
        <v>377.95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377.95</v>
      </c>
      <c r="L106" s="31">
        <v>0</v>
      </c>
      <c r="M106" s="31">
        <v>0</v>
      </c>
      <c r="N106" s="31">
        <v>0</v>
      </c>
      <c r="O106" s="31">
        <v>0</v>
      </c>
      <c r="P106" s="31">
        <v>0</v>
      </c>
      <c r="Q106" s="32">
        <v>0</v>
      </c>
    </row>
    <row r="107" spans="1:17" x14ac:dyDescent="0.25">
      <c r="A107" s="29">
        <v>34333</v>
      </c>
      <c r="B107" s="30" t="s">
        <v>301</v>
      </c>
      <c r="C107" s="31">
        <v>124.24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124.24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2">
        <v>0</v>
      </c>
    </row>
    <row r="108" spans="1:17" x14ac:dyDescent="0.25">
      <c r="A108" s="29">
        <v>36611</v>
      </c>
      <c r="B108" s="30" t="s">
        <v>126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2">
        <v>0</v>
      </c>
    </row>
    <row r="109" spans="1:17" x14ac:dyDescent="0.25">
      <c r="A109" s="29">
        <v>36911</v>
      </c>
      <c r="B109" s="30" t="s">
        <v>51</v>
      </c>
      <c r="C109" s="31">
        <v>0</v>
      </c>
      <c r="D109" s="31">
        <v>0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2">
        <v>0</v>
      </c>
    </row>
    <row r="110" spans="1:17" x14ac:dyDescent="0.25">
      <c r="A110" s="29">
        <v>38117</v>
      </c>
      <c r="B110" s="30" t="s">
        <v>302</v>
      </c>
      <c r="C110" s="31">
        <v>0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2">
        <v>0</v>
      </c>
    </row>
    <row r="111" spans="1:17" x14ac:dyDescent="0.25">
      <c r="A111" s="29">
        <v>38122</v>
      </c>
      <c r="B111" s="30" t="s">
        <v>303</v>
      </c>
      <c r="C111" s="31">
        <v>0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2">
        <v>0</v>
      </c>
    </row>
    <row r="112" spans="1:17" x14ac:dyDescent="0.25">
      <c r="A112" s="29">
        <v>41231</v>
      </c>
      <c r="B112" s="30" t="s">
        <v>130</v>
      </c>
      <c r="C112" s="31">
        <v>0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2">
        <v>0</v>
      </c>
    </row>
    <row r="113" spans="1:17" x14ac:dyDescent="0.25">
      <c r="A113" s="29">
        <v>42129</v>
      </c>
      <c r="B113" s="30" t="s">
        <v>304</v>
      </c>
      <c r="C113" s="31">
        <v>0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2">
        <v>0</v>
      </c>
    </row>
    <row r="114" spans="1:17" x14ac:dyDescent="0.25">
      <c r="A114" s="29">
        <v>42211</v>
      </c>
      <c r="B114" s="30" t="s">
        <v>305</v>
      </c>
      <c r="C114" s="31">
        <v>23729.919999999998</v>
      </c>
      <c r="D114" s="31">
        <v>358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23371.919999999998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2">
        <v>0</v>
      </c>
    </row>
    <row r="115" spans="1:17" x14ac:dyDescent="0.25">
      <c r="A115" s="29">
        <v>42212</v>
      </c>
      <c r="B115" s="30" t="s">
        <v>306</v>
      </c>
      <c r="C115" s="31">
        <v>423.17</v>
      </c>
      <c r="D115" s="31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423.17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2">
        <v>0</v>
      </c>
    </row>
    <row r="116" spans="1:17" x14ac:dyDescent="0.25">
      <c r="A116" s="29">
        <v>42219</v>
      </c>
      <c r="B116" s="30" t="s">
        <v>307</v>
      </c>
      <c r="C116" s="31">
        <v>0</v>
      </c>
      <c r="D116" s="31">
        <v>0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2">
        <v>0</v>
      </c>
    </row>
    <row r="117" spans="1:17" x14ac:dyDescent="0.25">
      <c r="A117" s="29">
        <v>42222</v>
      </c>
      <c r="B117" s="30" t="s">
        <v>308</v>
      </c>
      <c r="C117" s="31">
        <v>0.95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0.95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2">
        <v>0</v>
      </c>
    </row>
    <row r="118" spans="1:17" x14ac:dyDescent="0.25">
      <c r="A118" s="29">
        <v>42231</v>
      </c>
      <c r="B118" s="30" t="s">
        <v>309</v>
      </c>
      <c r="C118" s="31">
        <v>0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2">
        <v>0</v>
      </c>
    </row>
    <row r="119" spans="1:17" x14ac:dyDescent="0.25">
      <c r="A119" s="29">
        <v>42232</v>
      </c>
      <c r="B119" s="30" t="s">
        <v>310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2">
        <v>0</v>
      </c>
    </row>
    <row r="120" spans="1:17" x14ac:dyDescent="0.25">
      <c r="A120" s="29">
        <v>42239</v>
      </c>
      <c r="B120" s="30" t="s">
        <v>311</v>
      </c>
      <c r="C120" s="31">
        <v>227.5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227.5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2">
        <v>0</v>
      </c>
    </row>
    <row r="121" spans="1:17" x14ac:dyDescent="0.25">
      <c r="A121" s="29">
        <v>42241</v>
      </c>
      <c r="B121" s="30" t="s">
        <v>312</v>
      </c>
      <c r="C121" s="31">
        <v>0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2">
        <v>0</v>
      </c>
    </row>
    <row r="122" spans="1:17" x14ac:dyDescent="0.25">
      <c r="A122" s="29">
        <v>42242</v>
      </c>
      <c r="B122" s="30" t="s">
        <v>313</v>
      </c>
      <c r="C122" s="31">
        <v>23787.63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23787.63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2">
        <v>0</v>
      </c>
    </row>
    <row r="123" spans="1:17" x14ac:dyDescent="0.25">
      <c r="A123" s="29">
        <v>42251</v>
      </c>
      <c r="B123" s="30" t="s">
        <v>314</v>
      </c>
      <c r="C123" s="31">
        <v>0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2">
        <v>0</v>
      </c>
    </row>
    <row r="124" spans="1:17" x14ac:dyDescent="0.25">
      <c r="A124" s="29">
        <v>42252</v>
      </c>
      <c r="B124" s="30" t="s">
        <v>315</v>
      </c>
      <c r="C124" s="31">
        <v>2475.33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2475.33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2">
        <v>0</v>
      </c>
    </row>
    <row r="125" spans="1:17" x14ac:dyDescent="0.25">
      <c r="A125" s="29">
        <v>42259</v>
      </c>
      <c r="B125" s="30" t="s">
        <v>316</v>
      </c>
      <c r="C125" s="31">
        <v>0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31">
        <v>0</v>
      </c>
      <c r="Q125" s="32">
        <v>0</v>
      </c>
    </row>
    <row r="126" spans="1:17" x14ac:dyDescent="0.25">
      <c r="A126" s="33">
        <v>42273</v>
      </c>
      <c r="B126" s="30" t="s">
        <v>317</v>
      </c>
      <c r="C126" s="31">
        <v>18010.71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18010.71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2">
        <v>0</v>
      </c>
    </row>
    <row r="127" spans="1:17" x14ac:dyDescent="0.25">
      <c r="A127" s="29">
        <v>42311</v>
      </c>
      <c r="B127" s="30" t="s">
        <v>318</v>
      </c>
      <c r="C127" s="31">
        <v>0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2">
        <v>0</v>
      </c>
    </row>
    <row r="128" spans="1:17" x14ac:dyDescent="0.25">
      <c r="A128" s="29">
        <v>45111</v>
      </c>
      <c r="B128" s="30" t="s">
        <v>145</v>
      </c>
      <c r="C128" s="31">
        <v>0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2">
        <v>0</v>
      </c>
    </row>
    <row r="129" spans="1:17" x14ac:dyDescent="0.25">
      <c r="A129" s="29">
        <v>45411</v>
      </c>
      <c r="B129" s="30" t="s">
        <v>319</v>
      </c>
      <c r="C129" s="31">
        <v>0</v>
      </c>
      <c r="D129" s="31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2">
        <v>0</v>
      </c>
    </row>
    <row r="130" spans="1:17" x14ac:dyDescent="0.25">
      <c r="A130" s="29">
        <v>63414</v>
      </c>
      <c r="B130" s="30" t="s">
        <v>320</v>
      </c>
      <c r="C130" s="31">
        <v>20826.07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20826.07</v>
      </c>
      <c r="O130" s="31">
        <v>0</v>
      </c>
      <c r="P130" s="31">
        <v>0</v>
      </c>
      <c r="Q130" s="32">
        <v>0</v>
      </c>
    </row>
    <row r="131" spans="1:17" x14ac:dyDescent="0.25">
      <c r="A131" s="29">
        <v>63612</v>
      </c>
      <c r="B131" s="30" t="s">
        <v>321</v>
      </c>
      <c r="C131" s="31">
        <v>2137898.89</v>
      </c>
      <c r="D131" s="31">
        <v>0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2137898.89</v>
      </c>
      <c r="N131" s="31">
        <v>0</v>
      </c>
      <c r="O131" s="31">
        <v>0</v>
      </c>
      <c r="P131" s="31">
        <v>0</v>
      </c>
      <c r="Q131" s="32">
        <v>0</v>
      </c>
    </row>
    <row r="132" spans="1:17" x14ac:dyDescent="0.25">
      <c r="A132" s="29">
        <v>63811</v>
      </c>
      <c r="B132" s="30" t="s">
        <v>46</v>
      </c>
      <c r="C132" s="31">
        <v>144483.23000000001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144483.23000000001</v>
      </c>
      <c r="P132" s="31">
        <v>0</v>
      </c>
      <c r="Q132" s="32">
        <v>0</v>
      </c>
    </row>
    <row r="133" spans="1:17" x14ac:dyDescent="0.25">
      <c r="A133" s="29">
        <v>63821</v>
      </c>
      <c r="B133" s="30" t="s">
        <v>48</v>
      </c>
      <c r="C133" s="31">
        <v>0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2">
        <v>0</v>
      </c>
    </row>
    <row r="134" spans="1:17" x14ac:dyDescent="0.25">
      <c r="A134" s="29">
        <v>63931</v>
      </c>
      <c r="B134" s="30" t="s">
        <v>322</v>
      </c>
      <c r="C134" s="31">
        <v>0</v>
      </c>
      <c r="D134" s="31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2">
        <v>0</v>
      </c>
    </row>
    <row r="135" spans="1:17" x14ac:dyDescent="0.25">
      <c r="A135" s="29">
        <v>64132</v>
      </c>
      <c r="B135" s="30" t="s">
        <v>323</v>
      </c>
      <c r="C135" s="31">
        <v>0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2">
        <v>0</v>
      </c>
    </row>
    <row r="136" spans="1:17" x14ac:dyDescent="0.25">
      <c r="A136" s="29">
        <v>64143</v>
      </c>
      <c r="B136" s="30" t="s">
        <v>324</v>
      </c>
      <c r="C136" s="31">
        <v>0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2">
        <v>0</v>
      </c>
    </row>
    <row r="137" spans="1:17" x14ac:dyDescent="0.25">
      <c r="A137" s="29">
        <v>64151</v>
      </c>
      <c r="B137" s="30" t="s">
        <v>325</v>
      </c>
      <c r="C137" s="31">
        <v>0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2">
        <v>0</v>
      </c>
    </row>
    <row r="138" spans="1:17" x14ac:dyDescent="0.25">
      <c r="A138" s="29">
        <v>64299</v>
      </c>
      <c r="B138" s="30" t="s">
        <v>58</v>
      </c>
      <c r="C138" s="31">
        <v>24964.44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24964.44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2">
        <v>0</v>
      </c>
    </row>
    <row r="139" spans="1:17" x14ac:dyDescent="0.25">
      <c r="A139" s="29">
        <v>65264</v>
      </c>
      <c r="B139" s="30" t="s">
        <v>326</v>
      </c>
      <c r="C139" s="31">
        <v>30176.05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30176.05</v>
      </c>
      <c r="M139" s="31">
        <v>0</v>
      </c>
      <c r="N139" s="31">
        <v>0</v>
      </c>
      <c r="O139" s="31">
        <v>0</v>
      </c>
      <c r="P139" s="31">
        <v>0</v>
      </c>
      <c r="Q139" s="32">
        <v>0</v>
      </c>
    </row>
    <row r="140" spans="1:17" x14ac:dyDescent="0.25">
      <c r="A140" s="29">
        <v>65267</v>
      </c>
      <c r="B140" s="30" t="s">
        <v>327</v>
      </c>
      <c r="C140" s="31">
        <v>415.42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2">
        <v>415.42</v>
      </c>
    </row>
    <row r="141" spans="1:17" x14ac:dyDescent="0.25">
      <c r="A141" s="29">
        <v>65269</v>
      </c>
      <c r="B141" s="30" t="s">
        <v>328</v>
      </c>
      <c r="C141" s="31">
        <v>0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2">
        <v>0</v>
      </c>
    </row>
    <row r="142" spans="1:17" x14ac:dyDescent="0.25">
      <c r="A142" s="29">
        <v>66141</v>
      </c>
      <c r="B142" s="30" t="s">
        <v>64</v>
      </c>
      <c r="C142" s="31">
        <v>624.70000000000005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624.70000000000005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2">
        <v>0</v>
      </c>
    </row>
    <row r="143" spans="1:17" x14ac:dyDescent="0.25">
      <c r="A143" s="29">
        <v>66151</v>
      </c>
      <c r="B143" s="30" t="s">
        <v>329</v>
      </c>
      <c r="C143" s="31">
        <v>2574762.73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2574762.73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2">
        <v>0</v>
      </c>
    </row>
    <row r="144" spans="1:17" x14ac:dyDescent="0.25">
      <c r="A144" s="29">
        <v>66313</v>
      </c>
      <c r="B144" s="30" t="s">
        <v>330</v>
      </c>
      <c r="C144" s="31">
        <v>9590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9590</v>
      </c>
      <c r="Q144" s="32">
        <v>0</v>
      </c>
    </row>
    <row r="145" spans="1:20" x14ac:dyDescent="0.25">
      <c r="A145" s="29">
        <v>66323</v>
      </c>
      <c r="B145" s="30" t="s">
        <v>331</v>
      </c>
      <c r="C145" s="31">
        <v>0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2">
        <v>0</v>
      </c>
    </row>
    <row r="146" spans="1:20" x14ac:dyDescent="0.25">
      <c r="A146" s="29">
        <v>67111</v>
      </c>
      <c r="B146" s="30" t="s">
        <v>332</v>
      </c>
      <c r="C146" s="31">
        <v>99500.11</v>
      </c>
      <c r="D146" s="31">
        <v>5369</v>
      </c>
      <c r="E146" s="31">
        <v>42400</v>
      </c>
      <c r="F146" s="31">
        <v>21731.11</v>
      </c>
      <c r="G146" s="31">
        <v>0</v>
      </c>
      <c r="H146" s="31">
        <v>30000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2">
        <v>0</v>
      </c>
    </row>
    <row r="147" spans="1:20" x14ac:dyDescent="0.25">
      <c r="A147" s="29">
        <v>67121</v>
      </c>
      <c r="B147" s="30" t="s">
        <v>333</v>
      </c>
      <c r="C147" s="31">
        <v>0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2">
        <v>0</v>
      </c>
    </row>
    <row r="148" spans="1:20" x14ac:dyDescent="0.25">
      <c r="A148" s="29">
        <v>67311</v>
      </c>
      <c r="B148" s="30" t="s">
        <v>71</v>
      </c>
      <c r="C148" s="31">
        <v>6119803.6500000004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6119803.6500000004</v>
      </c>
      <c r="M148" s="31">
        <v>0</v>
      </c>
      <c r="N148" s="31">
        <v>0</v>
      </c>
      <c r="O148" s="31">
        <v>0</v>
      </c>
      <c r="P148" s="31">
        <v>0</v>
      </c>
      <c r="Q148" s="32">
        <v>0</v>
      </c>
    </row>
    <row r="149" spans="1:20" x14ac:dyDescent="0.25">
      <c r="A149" s="29">
        <v>72319</v>
      </c>
      <c r="B149" s="30" t="s">
        <v>334</v>
      </c>
      <c r="C149" s="31">
        <v>16939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2">
        <v>16939</v>
      </c>
    </row>
    <row r="150" spans="1:20" x14ac:dyDescent="0.25">
      <c r="A150" s="29">
        <v>92211</v>
      </c>
      <c r="B150" s="30" t="s">
        <v>335</v>
      </c>
      <c r="C150" s="31">
        <v>1730030.27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1730030.27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2">
        <v>0</v>
      </c>
    </row>
    <row r="151" spans="1:20" x14ac:dyDescent="0.25">
      <c r="A151" s="35"/>
      <c r="B151" s="36"/>
      <c r="C151" s="37">
        <f t="shared" ref="C151:P151" si="0">SUM(C130:C150)-SUM(C2:C129)</f>
        <v>1569127.3499999959</v>
      </c>
      <c r="D151" s="37">
        <f t="shared" si="0"/>
        <v>-185439.39</v>
      </c>
      <c r="E151" s="37">
        <f t="shared" si="0"/>
        <v>-21200</v>
      </c>
      <c r="F151" s="37">
        <f t="shared" si="0"/>
        <v>-15053.050000000003</v>
      </c>
      <c r="G151" s="37">
        <f t="shared" si="0"/>
        <v>-34992</v>
      </c>
      <c r="H151" s="37">
        <f t="shared" si="0"/>
        <v>0</v>
      </c>
      <c r="I151" s="37">
        <f t="shared" si="0"/>
        <v>0</v>
      </c>
      <c r="J151" s="37">
        <f t="shared" si="0"/>
        <v>-308048.80000000005</v>
      </c>
      <c r="K151" s="37">
        <f t="shared" si="0"/>
        <v>757447.03999999911</v>
      </c>
      <c r="L151" s="37">
        <f t="shared" si="0"/>
        <v>550179.72000000253</v>
      </c>
      <c r="M151" s="37">
        <f t="shared" si="0"/>
        <v>826233.83000000031</v>
      </c>
      <c r="N151" s="37">
        <f t="shared" si="0"/>
        <v>0</v>
      </c>
      <c r="O151" s="37">
        <f t="shared" si="0"/>
        <v>0</v>
      </c>
      <c r="P151" s="37">
        <f t="shared" si="0"/>
        <v>0</v>
      </c>
      <c r="Q151" s="38">
        <f>SUM(Q130:Q150)-SUM(Q2:Q129)</f>
        <v>0</v>
      </c>
      <c r="R151" s="19"/>
      <c r="S151" s="19"/>
      <c r="T151" s="19"/>
    </row>
    <row r="152" spans="1:20" x14ac:dyDescent="0.25">
      <c r="A152" s="29"/>
      <c r="B152" s="39" t="s">
        <v>336</v>
      </c>
      <c r="C152" s="40">
        <f t="shared" ref="C152:Q152" si="1">SUM(C130:C150)</f>
        <v>12910014.559999999</v>
      </c>
      <c r="D152" s="40">
        <f t="shared" si="1"/>
        <v>5369</v>
      </c>
      <c r="E152" s="40">
        <f t="shared" si="1"/>
        <v>42400</v>
      </c>
      <c r="F152" s="40">
        <f t="shared" si="1"/>
        <v>21731.11</v>
      </c>
      <c r="G152" s="40">
        <f t="shared" si="1"/>
        <v>0</v>
      </c>
      <c r="H152" s="40">
        <f t="shared" si="1"/>
        <v>30000</v>
      </c>
      <c r="I152" s="40">
        <f t="shared" si="1"/>
        <v>0</v>
      </c>
      <c r="J152" s="40">
        <f t="shared" si="1"/>
        <v>0</v>
      </c>
      <c r="K152" s="40">
        <f t="shared" si="1"/>
        <v>4330382.1400000006</v>
      </c>
      <c r="L152" s="40">
        <f t="shared" si="1"/>
        <v>6149979.7000000002</v>
      </c>
      <c r="M152" s="40">
        <f t="shared" si="1"/>
        <v>2137898.89</v>
      </c>
      <c r="N152" s="40">
        <f t="shared" si="1"/>
        <v>20826.07</v>
      </c>
      <c r="O152" s="40">
        <f t="shared" si="1"/>
        <v>144483.23000000001</v>
      </c>
      <c r="P152" s="40">
        <f t="shared" si="1"/>
        <v>9590</v>
      </c>
      <c r="Q152" s="41">
        <f t="shared" si="1"/>
        <v>17354.419999999998</v>
      </c>
      <c r="R152" s="20"/>
      <c r="S152" s="20"/>
      <c r="T152" s="20"/>
    </row>
    <row r="153" spans="1:20" x14ac:dyDescent="0.25">
      <c r="A153" s="29"/>
      <c r="B153" s="39" t="s">
        <v>337</v>
      </c>
      <c r="C153" s="40">
        <f t="shared" ref="C153:Q153" si="2">SUM(C2:C129)</f>
        <v>11340887.210000003</v>
      </c>
      <c r="D153" s="40">
        <f t="shared" si="2"/>
        <v>190808.39</v>
      </c>
      <c r="E153" s="40">
        <f t="shared" si="2"/>
        <v>63600</v>
      </c>
      <c r="F153" s="40">
        <f t="shared" si="2"/>
        <v>36784.160000000003</v>
      </c>
      <c r="G153" s="40">
        <f t="shared" si="2"/>
        <v>34992</v>
      </c>
      <c r="H153" s="40">
        <f t="shared" si="2"/>
        <v>30000</v>
      </c>
      <c r="I153" s="40">
        <f t="shared" si="2"/>
        <v>0</v>
      </c>
      <c r="J153" s="40">
        <f t="shared" si="2"/>
        <v>308048.80000000005</v>
      </c>
      <c r="K153" s="40">
        <f t="shared" si="2"/>
        <v>3572935.1000000015</v>
      </c>
      <c r="L153" s="40">
        <f t="shared" si="2"/>
        <v>5599799.9799999977</v>
      </c>
      <c r="M153" s="40">
        <f t="shared" si="2"/>
        <v>1311665.0599999998</v>
      </c>
      <c r="N153" s="40">
        <f t="shared" si="2"/>
        <v>20826.07</v>
      </c>
      <c r="O153" s="40">
        <f t="shared" si="2"/>
        <v>144483.23000000001</v>
      </c>
      <c r="P153" s="40">
        <f t="shared" si="2"/>
        <v>9590</v>
      </c>
      <c r="Q153" s="41">
        <f t="shared" si="2"/>
        <v>17354.419999999998</v>
      </c>
      <c r="R153" s="20"/>
      <c r="S153" s="20"/>
      <c r="T153" s="20"/>
    </row>
    <row r="154" spans="1:20" ht="15.75" thickBot="1" x14ac:dyDescent="0.3">
      <c r="A154" s="42"/>
      <c r="B154" s="43" t="s">
        <v>338</v>
      </c>
      <c r="C154" s="44">
        <f>C152-C153</f>
        <v>1569127.3499999959</v>
      </c>
      <c r="D154" s="44">
        <f t="shared" ref="D154:P154" si="3">D152-D153</f>
        <v>-185439.39</v>
      </c>
      <c r="E154" s="44">
        <f t="shared" si="3"/>
        <v>-21200</v>
      </c>
      <c r="F154" s="44">
        <f t="shared" si="3"/>
        <v>-15053.050000000003</v>
      </c>
      <c r="G154" s="44">
        <f t="shared" si="3"/>
        <v>-34992</v>
      </c>
      <c r="H154" s="44">
        <f t="shared" si="3"/>
        <v>0</v>
      </c>
      <c r="I154" s="44">
        <f t="shared" si="3"/>
        <v>0</v>
      </c>
      <c r="J154" s="44">
        <f t="shared" si="3"/>
        <v>-308048.80000000005</v>
      </c>
      <c r="K154" s="44">
        <f t="shared" si="3"/>
        <v>757447.03999999911</v>
      </c>
      <c r="L154" s="44">
        <f t="shared" si="3"/>
        <v>550179.72000000253</v>
      </c>
      <c r="M154" s="44">
        <f t="shared" si="3"/>
        <v>826233.83000000031</v>
      </c>
      <c r="N154" s="44">
        <f t="shared" si="3"/>
        <v>0</v>
      </c>
      <c r="O154" s="44">
        <f t="shared" si="3"/>
        <v>0</v>
      </c>
      <c r="P154" s="44">
        <f t="shared" si="3"/>
        <v>0</v>
      </c>
      <c r="Q154" s="45">
        <f>Q152-Q153</f>
        <v>0</v>
      </c>
      <c r="R154" s="20"/>
      <c r="S154" s="20"/>
      <c r="T154" s="20"/>
    </row>
    <row r="155" spans="1:20" ht="15.75" thickTop="1" x14ac:dyDescent="0.25">
      <c r="A155" s="16"/>
      <c r="B155" s="17"/>
      <c r="C155" s="17"/>
      <c r="D155" s="21"/>
      <c r="E155" s="21"/>
      <c r="F155" s="21"/>
      <c r="G155" s="21"/>
      <c r="H155" s="21"/>
      <c r="I155" s="21"/>
      <c r="J155" s="21"/>
      <c r="K155" s="17"/>
      <c r="L155" s="17"/>
      <c r="M155" s="17"/>
      <c r="N155" s="21"/>
      <c r="O155" s="21"/>
      <c r="P155" s="17"/>
      <c r="Q155" s="17"/>
      <c r="R155" s="17"/>
      <c r="S155" s="17"/>
      <c r="T155" s="17"/>
    </row>
  </sheetData>
  <pageMargins left="0.7" right="0.7" top="0.75" bottom="0.75" header="0.3" footer="0.3"/>
  <pageSetup paperSize="9" scale="31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  <pageSetUpPr fitToPage="1"/>
  </sheetPr>
  <dimension ref="A1:G9"/>
  <sheetViews>
    <sheetView zoomScaleNormal="100" workbookViewId="0"/>
  </sheetViews>
  <sheetFormatPr defaultRowHeight="15" x14ac:dyDescent="0.25"/>
  <cols>
    <col min="1" max="1" width="50.7109375" style="1" customWidth="1"/>
    <col min="2" max="5" width="25.7109375" style="1" customWidth="1"/>
    <col min="6" max="8" width="15.7109375" style="1" customWidth="1"/>
    <col min="9" max="16384" width="9.140625" style="1"/>
  </cols>
  <sheetData>
    <row r="1" spans="1:7" x14ac:dyDescent="0.25">
      <c r="A1" s="79"/>
      <c r="B1" s="79"/>
      <c r="C1" s="79"/>
      <c r="D1" s="79"/>
      <c r="E1" s="213"/>
      <c r="F1" s="213"/>
      <c r="G1" s="213"/>
    </row>
    <row r="2" spans="1:7" ht="15.75" customHeight="1" x14ac:dyDescent="0.25">
      <c r="A2" s="46" t="s">
        <v>159</v>
      </c>
      <c r="B2" s="46"/>
      <c r="C2" s="46"/>
      <c r="D2" s="46"/>
      <c r="E2" s="46"/>
      <c r="F2" s="46"/>
      <c r="G2" s="46"/>
    </row>
    <row r="3" spans="1:7" ht="15.75" thickBot="1" x14ac:dyDescent="0.3">
      <c r="A3" s="79"/>
      <c r="B3" s="79"/>
      <c r="C3" s="79"/>
      <c r="D3" s="79"/>
      <c r="E3" s="213"/>
      <c r="F3" s="213"/>
      <c r="G3" s="213"/>
    </row>
    <row r="4" spans="1:7" ht="30" customHeight="1" thickTop="1" thickBot="1" x14ac:dyDescent="0.3">
      <c r="A4" s="214" t="s">
        <v>3</v>
      </c>
      <c r="B4" s="215" t="s">
        <v>172</v>
      </c>
      <c r="C4" s="215" t="s">
        <v>173</v>
      </c>
      <c r="D4" s="215" t="s">
        <v>174</v>
      </c>
      <c r="E4" s="215" t="s">
        <v>175</v>
      </c>
      <c r="F4" s="215" t="s">
        <v>27</v>
      </c>
      <c r="G4" s="216" t="s">
        <v>28</v>
      </c>
    </row>
    <row r="5" spans="1:7" s="6" customFormat="1" ht="9.9499999999999993" customHeight="1" thickTop="1" thickBot="1" x14ac:dyDescent="0.25">
      <c r="A5" s="217">
        <v>1</v>
      </c>
      <c r="B5" s="218">
        <v>2</v>
      </c>
      <c r="C5" s="218">
        <v>3</v>
      </c>
      <c r="D5" s="218">
        <v>4</v>
      </c>
      <c r="E5" s="218">
        <v>5</v>
      </c>
      <c r="F5" s="218">
        <v>6</v>
      </c>
      <c r="G5" s="219">
        <v>7</v>
      </c>
    </row>
    <row r="6" spans="1:7" ht="35.1" customHeight="1" thickTop="1" x14ac:dyDescent="0.25">
      <c r="A6" s="220" t="s">
        <v>158</v>
      </c>
      <c r="B6" s="221">
        <f>B7</f>
        <v>9623630.660000002</v>
      </c>
      <c r="C6" s="221">
        <f t="shared" ref="C6:E7" si="0">C7</f>
        <v>26970700</v>
      </c>
      <c r="D6" s="221">
        <f t="shared" si="0"/>
        <v>27715700</v>
      </c>
      <c r="E6" s="221">
        <f t="shared" si="0"/>
        <v>11340887.210000001</v>
      </c>
      <c r="F6" s="222">
        <f t="shared" ref="F6:F7" si="1">E6/B6*100</f>
        <v>117.84416516666276</v>
      </c>
      <c r="G6" s="223">
        <f t="shared" ref="G6:G7" si="2">E6/D6*100</f>
        <v>40.918638930281396</v>
      </c>
    </row>
    <row r="7" spans="1:7" ht="35.1" customHeight="1" x14ac:dyDescent="0.25">
      <c r="A7" s="224" t="s">
        <v>160</v>
      </c>
      <c r="B7" s="225">
        <f>B8</f>
        <v>9623630.660000002</v>
      </c>
      <c r="C7" s="225">
        <f t="shared" si="0"/>
        <v>26970700</v>
      </c>
      <c r="D7" s="225">
        <f t="shared" si="0"/>
        <v>27715700</v>
      </c>
      <c r="E7" s="225">
        <f t="shared" si="0"/>
        <v>11340887.210000001</v>
      </c>
      <c r="F7" s="226">
        <f t="shared" si="1"/>
        <v>117.84416516666276</v>
      </c>
      <c r="G7" s="227">
        <f t="shared" si="2"/>
        <v>40.918638930281396</v>
      </c>
    </row>
    <row r="8" spans="1:7" ht="35.1" customHeight="1" thickBot="1" x14ac:dyDescent="0.3">
      <c r="A8" s="228" t="s">
        <v>161</v>
      </c>
      <c r="B8" s="229">
        <v>9623630.660000002</v>
      </c>
      <c r="C8" s="229">
        <v>26970700</v>
      </c>
      <c r="D8" s="229">
        <v>27715700</v>
      </c>
      <c r="E8" s="212">
        <v>11340887.210000001</v>
      </c>
      <c r="F8" s="230">
        <f>E8/B8*100</f>
        <v>117.84416516666276</v>
      </c>
      <c r="G8" s="231">
        <f>E8/D8*100</f>
        <v>40.918638930281396</v>
      </c>
    </row>
    <row r="9" spans="1:7" ht="15.75" thickTop="1" x14ac:dyDescent="0.25"/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&amp;LUpravno vijeće
65. sjednica&amp;CIzvještaj o izvršenju 
financijskog plana za razdoblje 01-06-2025. godine&amp;RTočka 1. dnevnog reda
30.07.2025</oddHeader>
    <oddFooter>&amp;LNastavni zavod za javno zdravstvo Dr. Andrija Štampar&amp;C&amp;A&amp;R&amp;P/&amp;N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  <pageSetUpPr fitToPage="1"/>
  </sheetPr>
  <dimension ref="A1:H10"/>
  <sheetViews>
    <sheetView zoomScaleNormal="100" workbookViewId="0"/>
  </sheetViews>
  <sheetFormatPr defaultRowHeight="15" x14ac:dyDescent="0.25"/>
  <cols>
    <col min="1" max="1" width="5.7109375" style="1" customWidth="1"/>
    <col min="2" max="2" width="45.7109375" style="1" customWidth="1"/>
    <col min="3" max="6" width="25.7109375" style="1" customWidth="1"/>
    <col min="7" max="8" width="15.7109375" style="1" customWidth="1"/>
    <col min="9" max="16384" width="9.140625" style="1"/>
  </cols>
  <sheetData>
    <row r="1" spans="1:8" ht="9.9499999999999993" customHeight="1" x14ac:dyDescent="0.25">
      <c r="A1" s="47"/>
      <c r="B1" s="47"/>
      <c r="C1" s="47"/>
      <c r="D1" s="47"/>
      <c r="E1" s="47"/>
      <c r="F1" s="47"/>
      <c r="G1" s="47"/>
      <c r="H1" s="47"/>
    </row>
    <row r="2" spans="1:8" ht="24.95" customHeight="1" x14ac:dyDescent="0.25">
      <c r="A2" s="46" t="s">
        <v>162</v>
      </c>
      <c r="B2" s="46"/>
      <c r="C2" s="46"/>
      <c r="D2" s="46"/>
      <c r="E2" s="46"/>
      <c r="F2" s="46"/>
      <c r="G2" s="46"/>
      <c r="H2" s="46"/>
    </row>
    <row r="3" spans="1:8" ht="9.9499999999999993" customHeight="1" x14ac:dyDescent="0.25">
      <c r="A3" s="13"/>
      <c r="B3" s="13"/>
      <c r="C3" s="13"/>
      <c r="D3" s="13"/>
      <c r="E3" s="13"/>
      <c r="F3" s="13"/>
      <c r="G3" s="13"/>
      <c r="H3" s="13"/>
    </row>
    <row r="4" spans="1:8" ht="24.95" customHeight="1" x14ac:dyDescent="0.25">
      <c r="A4" s="46" t="s">
        <v>163</v>
      </c>
      <c r="B4" s="46"/>
      <c r="C4" s="46"/>
      <c r="D4" s="46"/>
      <c r="E4" s="46"/>
      <c r="F4" s="46"/>
      <c r="G4" s="46"/>
      <c r="H4" s="46"/>
    </row>
    <row r="5" spans="1:8" ht="9.9499999999999993" customHeight="1" thickBot="1" x14ac:dyDescent="0.3">
      <c r="A5" s="47"/>
      <c r="B5" s="47"/>
      <c r="C5" s="47"/>
      <c r="D5" s="47"/>
      <c r="E5" s="47"/>
      <c r="F5" s="213"/>
      <c r="G5" s="213"/>
      <c r="H5" s="213"/>
    </row>
    <row r="6" spans="1:8" ht="39.950000000000003" customHeight="1" thickTop="1" thickBot="1" x14ac:dyDescent="0.3">
      <c r="A6" s="232" t="s">
        <v>3</v>
      </c>
      <c r="B6" s="233"/>
      <c r="C6" s="234" t="s">
        <v>172</v>
      </c>
      <c r="D6" s="235" t="s">
        <v>173</v>
      </c>
      <c r="E6" s="234" t="s">
        <v>174</v>
      </c>
      <c r="F6" s="234" t="s">
        <v>175</v>
      </c>
      <c r="G6" s="234" t="s">
        <v>27</v>
      </c>
      <c r="H6" s="236" t="s">
        <v>28</v>
      </c>
    </row>
    <row r="7" spans="1:8" s="6" customFormat="1" ht="15" customHeight="1" thickTop="1" thickBot="1" x14ac:dyDescent="0.25">
      <c r="A7" s="237">
        <v>1</v>
      </c>
      <c r="B7" s="238"/>
      <c r="C7" s="239">
        <v>2</v>
      </c>
      <c r="D7" s="239">
        <v>3</v>
      </c>
      <c r="E7" s="239">
        <v>4</v>
      </c>
      <c r="F7" s="239">
        <v>5</v>
      </c>
      <c r="G7" s="239">
        <v>6</v>
      </c>
      <c r="H7" s="240">
        <v>7</v>
      </c>
    </row>
    <row r="8" spans="1:8" ht="35.1" customHeight="1" thickTop="1" x14ac:dyDescent="0.25">
      <c r="A8" s="254">
        <v>8</v>
      </c>
      <c r="B8" s="241" t="s">
        <v>164</v>
      </c>
      <c r="C8" s="242">
        <v>0</v>
      </c>
      <c r="D8" s="242">
        <v>0</v>
      </c>
      <c r="E8" s="242">
        <v>0</v>
      </c>
      <c r="F8" s="243">
        <v>0</v>
      </c>
      <c r="G8" s="244" t="e">
        <f>F8/C8</f>
        <v>#DIV/0!</v>
      </c>
      <c r="H8" s="245" t="e">
        <f>F8/E8</f>
        <v>#DIV/0!</v>
      </c>
    </row>
    <row r="9" spans="1:8" ht="35.1" customHeight="1" thickBot="1" x14ac:dyDescent="0.3">
      <c r="A9" s="255">
        <v>5</v>
      </c>
      <c r="B9" s="246" t="s">
        <v>165</v>
      </c>
      <c r="C9" s="247">
        <v>0</v>
      </c>
      <c r="D9" s="247">
        <v>0</v>
      </c>
      <c r="E9" s="247">
        <v>0</v>
      </c>
      <c r="F9" s="248">
        <v>0</v>
      </c>
      <c r="G9" s="249" t="e">
        <f>F9/C9</f>
        <v>#DIV/0!</v>
      </c>
      <c r="H9" s="250" t="e">
        <f>F9/E9</f>
        <v>#DIV/0!</v>
      </c>
    </row>
    <row r="10" spans="1:8" ht="15.75" thickTop="1" x14ac:dyDescent="0.25"/>
  </sheetData>
  <mergeCells count="4">
    <mergeCell ref="A6:B6"/>
    <mergeCell ref="A2:H2"/>
    <mergeCell ref="A4:H4"/>
    <mergeCell ref="A7:B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&amp;LUpravno vijeće
65. sjednica&amp;CIzvještaj o izvršenju 
financijskog plana za razdoblje 01-06-2025. godine&amp;RTočka 1. dnevnog reda
30.07.2025</oddHeader>
    <oddFooter>&amp;LNastavni zavod za javno zdravstvo Dr. Andrija Štampar&amp;C&amp;A&amp;R&amp;P/&amp;N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  <pageSetUpPr fitToPage="1"/>
  </sheetPr>
  <dimension ref="A1:H10"/>
  <sheetViews>
    <sheetView zoomScaleNormal="100" workbookViewId="0"/>
  </sheetViews>
  <sheetFormatPr defaultRowHeight="15" x14ac:dyDescent="0.25"/>
  <cols>
    <col min="1" max="1" width="5.7109375" style="1" customWidth="1"/>
    <col min="2" max="2" width="45.7109375" style="1" customWidth="1"/>
    <col min="3" max="6" width="25.7109375" style="1" customWidth="1"/>
    <col min="7" max="8" width="15.7109375" style="1" customWidth="1"/>
    <col min="9" max="16384" width="9.140625" style="1"/>
  </cols>
  <sheetData>
    <row r="1" spans="1:8" ht="9.9499999999999993" customHeight="1" x14ac:dyDescent="0.25">
      <c r="A1" s="47"/>
      <c r="B1" s="47"/>
      <c r="C1" s="47"/>
      <c r="D1" s="47"/>
      <c r="E1" s="213"/>
      <c r="F1" s="213"/>
      <c r="G1" s="213"/>
    </row>
    <row r="2" spans="1:8" ht="24.95" customHeight="1" x14ac:dyDescent="0.25">
      <c r="A2" s="46" t="s">
        <v>162</v>
      </c>
      <c r="B2" s="46"/>
      <c r="C2" s="46"/>
      <c r="D2" s="46"/>
      <c r="E2" s="46"/>
      <c r="F2" s="46"/>
      <c r="G2" s="46"/>
      <c r="H2" s="46"/>
    </row>
    <row r="3" spans="1:8" ht="9.9499999999999993" customHeight="1" x14ac:dyDescent="0.25">
      <c r="A3" s="13"/>
      <c r="B3" s="13"/>
      <c r="C3" s="13"/>
      <c r="D3" s="13"/>
      <c r="E3" s="251"/>
      <c r="F3" s="251"/>
      <c r="G3" s="251"/>
    </row>
    <row r="4" spans="1:8" ht="24.95" customHeight="1" x14ac:dyDescent="0.25">
      <c r="A4" s="46" t="s">
        <v>166</v>
      </c>
      <c r="B4" s="46"/>
      <c r="C4" s="46"/>
      <c r="D4" s="46"/>
      <c r="E4" s="46"/>
      <c r="F4" s="46"/>
      <c r="G4" s="46"/>
      <c r="H4" s="46"/>
    </row>
    <row r="5" spans="1:8" ht="9.9499999999999993" customHeight="1" thickBot="1" x14ac:dyDescent="0.3"/>
    <row r="6" spans="1:8" ht="39.950000000000003" customHeight="1" thickTop="1" thickBot="1" x14ac:dyDescent="0.3">
      <c r="A6" s="232" t="s">
        <v>3</v>
      </c>
      <c r="B6" s="233"/>
      <c r="C6" s="234" t="s">
        <v>172</v>
      </c>
      <c r="D6" s="235" t="s">
        <v>173</v>
      </c>
      <c r="E6" s="234" t="s">
        <v>174</v>
      </c>
      <c r="F6" s="234" t="s">
        <v>175</v>
      </c>
      <c r="G6" s="234" t="s">
        <v>27</v>
      </c>
      <c r="H6" s="236" t="s">
        <v>28</v>
      </c>
    </row>
    <row r="7" spans="1:8" s="6" customFormat="1" ht="15" customHeight="1" thickTop="1" thickBot="1" x14ac:dyDescent="0.25">
      <c r="A7" s="252">
        <v>1</v>
      </c>
      <c r="B7" s="253"/>
      <c r="C7" s="239">
        <v>2</v>
      </c>
      <c r="D7" s="239">
        <v>3</v>
      </c>
      <c r="E7" s="239">
        <v>4</v>
      </c>
      <c r="F7" s="239">
        <v>5</v>
      </c>
      <c r="G7" s="239">
        <v>6</v>
      </c>
      <c r="H7" s="240">
        <v>7</v>
      </c>
    </row>
    <row r="8" spans="1:8" ht="35.1" customHeight="1" thickTop="1" x14ac:dyDescent="0.25">
      <c r="A8" s="254">
        <v>8</v>
      </c>
      <c r="B8" s="241" t="s">
        <v>164</v>
      </c>
      <c r="C8" s="242">
        <v>0</v>
      </c>
      <c r="D8" s="242">
        <v>0</v>
      </c>
      <c r="E8" s="242">
        <v>0</v>
      </c>
      <c r="F8" s="243">
        <v>0</v>
      </c>
      <c r="G8" s="244" t="e">
        <f>F8/C8</f>
        <v>#DIV/0!</v>
      </c>
      <c r="H8" s="245" t="e">
        <f>F8/E8</f>
        <v>#DIV/0!</v>
      </c>
    </row>
    <row r="9" spans="1:8" ht="35.1" customHeight="1" thickBot="1" x14ac:dyDescent="0.3">
      <c r="A9" s="255">
        <v>5</v>
      </c>
      <c r="B9" s="246" t="s">
        <v>165</v>
      </c>
      <c r="C9" s="247">
        <v>0</v>
      </c>
      <c r="D9" s="247">
        <v>0</v>
      </c>
      <c r="E9" s="247">
        <v>0</v>
      </c>
      <c r="F9" s="248">
        <v>0</v>
      </c>
      <c r="G9" s="249" t="e">
        <f>F9/C9</f>
        <v>#DIV/0!</v>
      </c>
      <c r="H9" s="250" t="e">
        <f>F9/E9</f>
        <v>#DIV/0!</v>
      </c>
    </row>
    <row r="10" spans="1:8" ht="15.75" thickTop="1" x14ac:dyDescent="0.25"/>
  </sheetData>
  <mergeCells count="4">
    <mergeCell ref="A6:B6"/>
    <mergeCell ref="A7:B7"/>
    <mergeCell ref="A4:H4"/>
    <mergeCell ref="A2:H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&amp;LUpravno vijeće
65. sjednica&amp;CIzvještaj o izvršenju 
financijskog plana za razdoblje 01-06-2025. godine&amp;RTočka 1. dnevnog reda
30.07.2025</oddHeader>
    <oddFooter>&amp;LNastavni zavod za javno zdravstvo Dr. Andrija Štampar&amp;C&amp;A&amp;R&amp;P/&amp;N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i prihodi prema izvoru</vt:lpstr>
      <vt:lpstr>Prihodi i rashodi 01-06-2025</vt:lpstr>
      <vt:lpstr>Rashodi prema funkciji </vt:lpstr>
      <vt:lpstr>Račun financiranja </vt:lpstr>
      <vt:lpstr>Račun fin prema izvorima</vt:lpstr>
      <vt:lpstr>' Račun prihoda i rashoda'!Ispis_naslova</vt:lpstr>
      <vt:lpstr>' Račun prihoda i rashoda'!Podrucje_ispisa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Lacković</dc:creator>
  <cp:keywords/>
  <dc:description/>
  <cp:lastModifiedBy>Ana Mikuš</cp:lastModifiedBy>
  <cp:revision/>
  <cp:lastPrinted>2025-07-24T18:00:42Z</cp:lastPrinted>
  <dcterms:created xsi:type="dcterms:W3CDTF">2022-08-12T12:51:27Z</dcterms:created>
  <dcterms:modified xsi:type="dcterms:W3CDTF">2025-07-24T18:05:03Z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