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GRAD - OSTALI IZVJEŠTAJI 2024/"/>
    </mc:Choice>
  </mc:AlternateContent>
  <xr:revisionPtr revIDLastSave="0" documentId="8_{C75634F8-A922-4F61-8D97-F4B841316173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i " sheetId="11" r:id="rId4"/>
    <sheet name="Račun financiranja " sheetId="9" r:id="rId5"/>
    <sheet name="Račun fin prema izvorima" sheetId="10" r:id="rId6"/>
  </sheets>
  <definedNames>
    <definedName name="_xlnm.Print_Titles" localSheetId="1">' Račun prihoda i rashoda'!$7:$8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1" l="1"/>
  <c r="E29" i="8" l="1"/>
  <c r="G9" i="8" l="1"/>
  <c r="G10" i="8"/>
  <c r="G11" i="8"/>
  <c r="F9" i="8"/>
  <c r="F10" i="8"/>
  <c r="F11" i="8"/>
  <c r="C13" i="8" l="1"/>
  <c r="G17" i="8" l="1"/>
  <c r="D110" i="3" l="1"/>
  <c r="D16" i="3"/>
  <c r="D14" i="3"/>
  <c r="D30" i="3"/>
  <c r="D31" i="3"/>
  <c r="C43" i="3" l="1"/>
  <c r="D43" i="3"/>
  <c r="D39" i="3" s="1"/>
  <c r="C40" i="3"/>
  <c r="D40" i="3"/>
  <c r="C34" i="3"/>
  <c r="C33" i="3" s="1"/>
  <c r="D34" i="3"/>
  <c r="C11" i="3"/>
  <c r="D11" i="3"/>
  <c r="C18" i="3"/>
  <c r="D18" i="3"/>
  <c r="E18" i="3"/>
  <c r="C24" i="3"/>
  <c r="C23" i="3" s="1"/>
  <c r="D24" i="3"/>
  <c r="D23" i="3" s="1"/>
  <c r="E24" i="3"/>
  <c r="C39" i="3" l="1"/>
  <c r="C10" i="3" s="1"/>
  <c r="C9" i="3" s="1"/>
  <c r="F58" i="3" l="1"/>
  <c r="F62" i="3"/>
  <c r="F64" i="3"/>
  <c r="F68" i="3"/>
  <c r="F73" i="3"/>
  <c r="F80" i="3"/>
  <c r="F90" i="3"/>
  <c r="F92" i="3"/>
  <c r="D6" i="8"/>
  <c r="F67" i="3" l="1"/>
  <c r="F57" i="3"/>
  <c r="H9" i="10"/>
  <c r="G9" i="10"/>
  <c r="H8" i="10"/>
  <c r="G8" i="10"/>
  <c r="G15" i="1"/>
  <c r="G14" i="1"/>
  <c r="G12" i="1"/>
  <c r="G11" i="1"/>
  <c r="F15" i="1"/>
  <c r="F14" i="1"/>
  <c r="F12" i="1"/>
  <c r="F11" i="1"/>
  <c r="G22" i="1" l="1"/>
  <c r="G21" i="1"/>
  <c r="F22" i="1"/>
  <c r="F21" i="1"/>
  <c r="H132" i="3"/>
  <c r="G132" i="3"/>
  <c r="H130" i="3"/>
  <c r="G130" i="3"/>
  <c r="H127" i="3"/>
  <c r="G127" i="3"/>
  <c r="H125" i="3"/>
  <c r="G125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6" i="3"/>
  <c r="G116" i="3"/>
  <c r="H113" i="3"/>
  <c r="G113" i="3"/>
  <c r="H109" i="3"/>
  <c r="G109" i="3"/>
  <c r="H107" i="3"/>
  <c r="G107" i="3"/>
  <c r="H104" i="3"/>
  <c r="G104" i="3"/>
  <c r="H103" i="3"/>
  <c r="G103" i="3"/>
  <c r="H102" i="3"/>
  <c r="G102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1" i="3"/>
  <c r="G91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79" i="3"/>
  <c r="G79" i="3"/>
  <c r="H78" i="3"/>
  <c r="G78" i="3"/>
  <c r="H77" i="3"/>
  <c r="G77" i="3"/>
  <c r="H76" i="3"/>
  <c r="G76" i="3"/>
  <c r="H75" i="3"/>
  <c r="G75" i="3"/>
  <c r="H74" i="3"/>
  <c r="G74" i="3"/>
  <c r="H72" i="3"/>
  <c r="G72" i="3"/>
  <c r="H71" i="3"/>
  <c r="G71" i="3"/>
  <c r="H70" i="3"/>
  <c r="G70" i="3"/>
  <c r="H69" i="3"/>
  <c r="G69" i="3"/>
  <c r="H66" i="3"/>
  <c r="G66" i="3"/>
  <c r="H65" i="3"/>
  <c r="G65" i="3"/>
  <c r="H63" i="3"/>
  <c r="G63" i="3"/>
  <c r="H61" i="3"/>
  <c r="G61" i="3"/>
  <c r="H60" i="3"/>
  <c r="G60" i="3"/>
  <c r="H59" i="3"/>
  <c r="G59" i="3"/>
  <c r="D131" i="3"/>
  <c r="E131" i="3"/>
  <c r="F131" i="3"/>
  <c r="D128" i="3"/>
  <c r="D129" i="3"/>
  <c r="E129" i="3"/>
  <c r="F129" i="3"/>
  <c r="F128" i="3" s="1"/>
  <c r="D126" i="3"/>
  <c r="E126" i="3"/>
  <c r="F126" i="3"/>
  <c r="D124" i="3"/>
  <c r="E124" i="3"/>
  <c r="F124" i="3"/>
  <c r="D117" i="3"/>
  <c r="E117" i="3"/>
  <c r="F117" i="3"/>
  <c r="D115" i="3"/>
  <c r="E115" i="3"/>
  <c r="F115" i="3"/>
  <c r="D111" i="3"/>
  <c r="D112" i="3"/>
  <c r="E112" i="3"/>
  <c r="E111" i="3" s="1"/>
  <c r="F112" i="3"/>
  <c r="F111" i="3" s="1"/>
  <c r="H111" i="3" s="1"/>
  <c r="D108" i="3"/>
  <c r="E108" i="3"/>
  <c r="F108" i="3"/>
  <c r="G108" i="3" s="1"/>
  <c r="E105" i="3"/>
  <c r="D106" i="3"/>
  <c r="E106" i="3"/>
  <c r="F106" i="3"/>
  <c r="F105" i="3" s="1"/>
  <c r="H105" i="3" s="1"/>
  <c r="E100" i="3"/>
  <c r="D101" i="3"/>
  <c r="D100" i="3" s="1"/>
  <c r="E101" i="3"/>
  <c r="F101" i="3"/>
  <c r="F100" i="3" s="1"/>
  <c r="F56" i="3" s="1"/>
  <c r="D92" i="3"/>
  <c r="E92" i="3"/>
  <c r="H92" i="3" s="1"/>
  <c r="D90" i="3"/>
  <c r="E90" i="3"/>
  <c r="D80" i="3"/>
  <c r="E80" i="3"/>
  <c r="H80" i="3"/>
  <c r="D73" i="3"/>
  <c r="E73" i="3"/>
  <c r="H73" i="3" s="1"/>
  <c r="D68" i="3"/>
  <c r="E68" i="3"/>
  <c r="H68" i="3" s="1"/>
  <c r="D64" i="3"/>
  <c r="E64" i="3"/>
  <c r="E57" i="3" s="1"/>
  <c r="D62" i="3"/>
  <c r="E62" i="3"/>
  <c r="H62" i="3"/>
  <c r="D58" i="3"/>
  <c r="E58" i="3"/>
  <c r="H51" i="3"/>
  <c r="G51" i="3"/>
  <c r="H47" i="3"/>
  <c r="G47" i="3"/>
  <c r="H44" i="3"/>
  <c r="G44" i="3"/>
  <c r="H42" i="3"/>
  <c r="G42" i="3"/>
  <c r="H41" i="3"/>
  <c r="G41" i="3"/>
  <c r="H38" i="3"/>
  <c r="G38" i="3"/>
  <c r="H36" i="3"/>
  <c r="G36" i="3"/>
  <c r="H35" i="3"/>
  <c r="G35" i="3"/>
  <c r="H32" i="3"/>
  <c r="G32" i="3"/>
  <c r="H29" i="3"/>
  <c r="G29" i="3"/>
  <c r="H27" i="3"/>
  <c r="G27" i="3"/>
  <c r="H26" i="3"/>
  <c r="G26" i="3"/>
  <c r="H25" i="3"/>
  <c r="G25" i="3"/>
  <c r="H22" i="3"/>
  <c r="G22" i="3"/>
  <c r="H20" i="3"/>
  <c r="G20" i="3"/>
  <c r="H19" i="3"/>
  <c r="G19" i="3"/>
  <c r="H17" i="3"/>
  <c r="G17" i="3"/>
  <c r="H15" i="3"/>
  <c r="G15" i="3"/>
  <c r="H13" i="3"/>
  <c r="G13" i="3"/>
  <c r="E12" i="3"/>
  <c r="F12" i="3"/>
  <c r="E14" i="3"/>
  <c r="F14" i="3"/>
  <c r="E16" i="3"/>
  <c r="F16" i="3"/>
  <c r="G16" i="3" s="1"/>
  <c r="F18" i="3"/>
  <c r="H18" i="3" s="1"/>
  <c r="D21" i="3"/>
  <c r="E21" i="3"/>
  <c r="F21" i="3"/>
  <c r="F24" i="3"/>
  <c r="E28" i="3"/>
  <c r="E23" i="3" s="1"/>
  <c r="F28" i="3"/>
  <c r="E31" i="3"/>
  <c r="E30" i="3" s="1"/>
  <c r="F31" i="3"/>
  <c r="F30" i="3" s="1"/>
  <c r="E34" i="3"/>
  <c r="F34" i="3"/>
  <c r="F33" i="3" s="1"/>
  <c r="D37" i="3"/>
  <c r="D33" i="3" s="1"/>
  <c r="D10" i="3" s="1"/>
  <c r="D9" i="3" s="1"/>
  <c r="E37" i="3"/>
  <c r="F37" i="3"/>
  <c r="E40" i="3"/>
  <c r="F40" i="3"/>
  <c r="E43" i="3"/>
  <c r="F43" i="3"/>
  <c r="D46" i="3"/>
  <c r="D45" i="3" s="1"/>
  <c r="E46" i="3"/>
  <c r="E45" i="3" s="1"/>
  <c r="F46" i="3"/>
  <c r="F45" i="3" s="1"/>
  <c r="G18" i="3"/>
  <c r="G40" i="3"/>
  <c r="F23" i="3" l="1"/>
  <c r="H23" i="3" s="1"/>
  <c r="H131" i="3"/>
  <c r="H100" i="3"/>
  <c r="E33" i="3"/>
  <c r="H33" i="3" s="1"/>
  <c r="H37" i="3"/>
  <c r="H28" i="3"/>
  <c r="E11" i="3"/>
  <c r="H16" i="3"/>
  <c r="G43" i="3"/>
  <c r="G45" i="3"/>
  <c r="E39" i="3"/>
  <c r="H90" i="3"/>
  <c r="F114" i="3"/>
  <c r="F110" i="3" s="1"/>
  <c r="F55" i="3" s="1"/>
  <c r="H117" i="3"/>
  <c r="H45" i="3"/>
  <c r="H31" i="3"/>
  <c r="H108" i="3"/>
  <c r="G106" i="3"/>
  <c r="G14" i="3"/>
  <c r="G21" i="3"/>
  <c r="D114" i="3"/>
  <c r="H124" i="3"/>
  <c r="F11" i="3"/>
  <c r="H43" i="3"/>
  <c r="G12" i="3"/>
  <c r="G34" i="3"/>
  <c r="G46" i="3"/>
  <c r="H58" i="3"/>
  <c r="H106" i="3"/>
  <c r="F39" i="3"/>
  <c r="H12" i="3"/>
  <c r="H14" i="3"/>
  <c r="H24" i="3"/>
  <c r="H30" i="3"/>
  <c r="H34" i="3"/>
  <c r="H40" i="3"/>
  <c r="H46" i="3"/>
  <c r="H112" i="3"/>
  <c r="H115" i="3"/>
  <c r="H126" i="3"/>
  <c r="H129" i="3"/>
  <c r="H21" i="3"/>
  <c r="H64" i="3"/>
  <c r="H101" i="3"/>
  <c r="E128" i="3"/>
  <c r="H128" i="3" s="1"/>
  <c r="E114" i="3"/>
  <c r="D105" i="3"/>
  <c r="E67" i="3"/>
  <c r="E56" i="3" s="1"/>
  <c r="D67" i="3"/>
  <c r="D57" i="3"/>
  <c r="G105" i="3"/>
  <c r="H114" i="3" l="1"/>
  <c r="E10" i="3"/>
  <c r="H67" i="3"/>
  <c r="H57" i="3"/>
  <c r="F10" i="3"/>
  <c r="G11" i="3"/>
  <c r="H11" i="3"/>
  <c r="G39" i="3"/>
  <c r="H39" i="3"/>
  <c r="E110" i="3"/>
  <c r="H110" i="3" s="1"/>
  <c r="D56" i="3"/>
  <c r="D55" i="3" s="1"/>
  <c r="E55" i="3" l="1"/>
  <c r="H55" i="3"/>
  <c r="H56" i="3"/>
  <c r="H10" i="3"/>
  <c r="D50" i="3"/>
  <c r="D49" i="3" s="1"/>
  <c r="D48" i="3" s="1"/>
  <c r="E50" i="3"/>
  <c r="E49" i="3" s="1"/>
  <c r="E48" i="3" s="1"/>
  <c r="E9" i="3" s="1"/>
  <c r="F50" i="3"/>
  <c r="G9" i="9"/>
  <c r="H9" i="9"/>
  <c r="H8" i="9"/>
  <c r="G8" i="9"/>
  <c r="G131" i="3"/>
  <c r="G129" i="3"/>
  <c r="G126" i="3"/>
  <c r="G124" i="3"/>
  <c r="G117" i="3"/>
  <c r="G115" i="3"/>
  <c r="G112" i="3"/>
  <c r="F49" i="3" l="1"/>
  <c r="G50" i="3"/>
  <c r="H50" i="3"/>
  <c r="G128" i="3"/>
  <c r="G114" i="3"/>
  <c r="F48" i="3" l="1"/>
  <c r="G49" i="3"/>
  <c r="H49" i="3"/>
  <c r="G110" i="3"/>
  <c r="G111" i="3"/>
  <c r="G8" i="11"/>
  <c r="F8" i="11"/>
  <c r="G37" i="8"/>
  <c r="F37" i="8"/>
  <c r="G36" i="8"/>
  <c r="F36" i="8"/>
  <c r="G35" i="8"/>
  <c r="F35" i="8"/>
  <c r="G34" i="8"/>
  <c r="F34" i="8"/>
  <c r="G32" i="8"/>
  <c r="F32" i="8"/>
  <c r="G31" i="8"/>
  <c r="F31" i="8"/>
  <c r="G30" i="8"/>
  <c r="F30" i="8"/>
  <c r="G29" i="8"/>
  <c r="F29" i="8"/>
  <c r="G28" i="8"/>
  <c r="F28" i="8"/>
  <c r="G24" i="8"/>
  <c r="F24" i="8"/>
  <c r="G23" i="8"/>
  <c r="F23" i="8"/>
  <c r="E22" i="8"/>
  <c r="D22" i="8"/>
  <c r="C22" i="8"/>
  <c r="B22" i="8"/>
  <c r="G21" i="8"/>
  <c r="F21" i="8"/>
  <c r="G20" i="8"/>
  <c r="F20" i="8"/>
  <c r="G19" i="8"/>
  <c r="F19" i="8"/>
  <c r="G18" i="8"/>
  <c r="F18" i="8"/>
  <c r="G16" i="8"/>
  <c r="F16" i="8"/>
  <c r="G15" i="8"/>
  <c r="F15" i="8"/>
  <c r="G14" i="8"/>
  <c r="F14" i="8"/>
  <c r="G13" i="8"/>
  <c r="F13" i="8"/>
  <c r="G12" i="8"/>
  <c r="F12" i="8"/>
  <c r="G8" i="8"/>
  <c r="F8" i="8"/>
  <c r="G7" i="8"/>
  <c r="F7" i="8"/>
  <c r="E6" i="8"/>
  <c r="C6" i="8"/>
  <c r="B6" i="8"/>
  <c r="G6" i="8" l="1"/>
  <c r="F6" i="8"/>
  <c r="G48" i="3"/>
  <c r="H48" i="3"/>
  <c r="F9" i="3"/>
  <c r="G7" i="11"/>
  <c r="F7" i="11"/>
  <c r="G22" i="8"/>
  <c r="F22" i="8"/>
  <c r="H9" i="3" l="1"/>
  <c r="G6" i="11"/>
  <c r="F6" i="11"/>
  <c r="G92" i="3" l="1"/>
  <c r="G90" i="3"/>
  <c r="G80" i="3"/>
  <c r="G73" i="3"/>
  <c r="G68" i="3"/>
  <c r="G64" i="3"/>
  <c r="G62" i="3"/>
  <c r="G58" i="3"/>
  <c r="G28" i="3"/>
  <c r="G30" i="3" l="1"/>
  <c r="G31" i="3"/>
  <c r="G33" i="3"/>
  <c r="G37" i="3"/>
  <c r="G23" i="3"/>
  <c r="G24" i="3"/>
  <c r="G100" i="3"/>
  <c r="G101" i="3"/>
  <c r="G57" i="3"/>
  <c r="G67" i="3"/>
  <c r="G55" i="3" l="1"/>
  <c r="G56" i="3"/>
  <c r="G9" i="3"/>
  <c r="G10" i="3"/>
  <c r="G24" i="1"/>
  <c r="F24" i="1"/>
  <c r="C23" i="1"/>
  <c r="D23" i="1"/>
  <c r="E23" i="1"/>
  <c r="B23" i="1"/>
  <c r="C13" i="1"/>
  <c r="D13" i="1"/>
  <c r="E13" i="1"/>
  <c r="B13" i="1"/>
  <c r="C10" i="1"/>
  <c r="D10" i="1"/>
  <c r="E10" i="1"/>
  <c r="B10" i="1"/>
  <c r="G13" i="1" l="1"/>
  <c r="F13" i="1"/>
  <c r="F10" i="1"/>
  <c r="C16" i="1"/>
  <c r="G10" i="1"/>
  <c r="D16" i="1"/>
  <c r="B16" i="1"/>
  <c r="E16" i="1"/>
  <c r="F23" i="1"/>
  <c r="G23" i="1"/>
  <c r="F16" i="1" l="1"/>
  <c r="G16" i="1"/>
  <c r="E25" i="1"/>
  <c r="G25" i="1" s="1"/>
  <c r="F25" i="1" l="1"/>
</calcChain>
</file>

<file path=xl/sharedStrings.xml><?xml version="1.0" encoding="utf-8"?>
<sst xmlns="http://schemas.openxmlformats.org/spreadsheetml/2006/main" count="261" uniqueCount="186">
  <si>
    <t>IZVJEŠTAJ O IZVRŠENJU FINANCIJSKOG PLANA PRORAČUNSKOG KORISNIKA JEDINICE LOKALNE I PODRUČNE (REGIONALNE) SAMOUPRAVE ZA RAZDOBLJE 01.01.-31.12.2024.</t>
  </si>
  <si>
    <t>I. OPĆI DIO</t>
  </si>
  <si>
    <t>SAŽETAK RAČUNA PRIHODA I RASHODA I RAČUNA FINANCIRANJA NASTAVNOG ZAVODA ZA JAVNO ZDRAVSTVO DR. ANDRIJA ŠTAMPAR</t>
  </si>
  <si>
    <t>SAŽETAK  RAČUNA PRIHODA I RASHODA</t>
  </si>
  <si>
    <t>BROJČANA OZNAKA I NAZIV</t>
  </si>
  <si>
    <t>OSTVARENJE / IZVRŠENJE 
01-12-2023</t>
  </si>
  <si>
    <t>IZVORNI PLAN ILI REBALANS 2024.*</t>
  </si>
  <si>
    <t>TEKUĆI PLAN 2024.*</t>
  </si>
  <si>
    <t>OSTVARENJE / IZVRŠENJE 
01-12-2024</t>
  </si>
  <si>
    <t>INDEKS</t>
  </si>
  <si>
    <t>INDEKS**</t>
  </si>
  <si>
    <t>6=5/2*100</t>
  </si>
  <si>
    <t>7=5/4*100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</si>
  <si>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</si>
  <si>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</si>
  <si>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</si>
  <si>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</si>
  <si>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</si>
  <si>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</si>
  <si>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MANJAK</t>
  </si>
  <si>
    <t>SAŽETAK RAČUNA FINANCIRANJA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</si>
  <si>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</si>
  <si>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</si>
  <si>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</si>
  <si>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</si>
  <si>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 VIŠKA/MANJKA U SLJEDEĆE RAZDOBLJE</t>
  </si>
  <si>
    <t>SAŽETAK  RAČUNA PRIHODA I RASHODA I  RAČUNA FINANCIRANJA  može sadržavati i dodatne podatke.</t>
  </si>
  <si>
    <t>Napomena:  Iznosi u stupcu "OSTVARENJE/IZVRŠENJE 1.-6. 2022." preračunavaju se iz kuna u eure prema fiksnom tečaju konverzije (1 EUR=7,53450 kuna) i po pravilima za preračunavanje i zaokruživanje.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</si>
  <si>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</si>
  <si>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** AKO Opći i Posebni dio godišnjeg izvještaja ne sadrži "TEKUĆI PLAN 2023.", "INDEKS"("OSTVARENJE/IZVRŠENJE 01-12/2023."/"TEKUĆI PLAN 2023.") iskazuje se kao "OSTVARENJE/IZVRŠENJE 01-12/2023."/"IZVORNI PLAN 2023." ODNOSNO "REBALANS 2023." </t>
  </si>
  <si>
    <t xml:space="preserve"> RAČUN PRIHODA I RASHODA NASTAVNOG ZAVODA ZA JAVNO ZDRAVSTVO DR. ANDRIJA ŠTAMPAR</t>
  </si>
  <si>
    <t xml:space="preserve">IZVJEŠTAJ O PRIHODIMA I RASHODIMA PREMA EKONOMSKOJ KLASIFIKACIJI </t>
  </si>
  <si>
    <t>Konto</t>
  </si>
  <si>
    <t>Naziv konta</t>
  </si>
  <si>
    <t>Ostvarenje / Izvršenje
01-12-2023</t>
  </si>
  <si>
    <t>Izvorni plan 
2024</t>
  </si>
  <si>
    <t>Tekući Plan 
2024</t>
  </si>
  <si>
    <t>Ostvarenje / Izvršenje
01-12-2024</t>
  </si>
  <si>
    <t>INDEKS
6=5/2*100</t>
  </si>
  <si>
    <t>INDEKS
7=5/4*100</t>
  </si>
  <si>
    <t>UKUPNI PRIHODI</t>
  </si>
  <si>
    <t>PRIHODI POSLOVANJA</t>
  </si>
  <si>
    <t>63</t>
  </si>
  <si>
    <t>Pomoći iz inozemstva i od subjekata unutar općeg proračuna</t>
  </si>
  <si>
    <t>Pomoći od međunarodnih organizacija</t>
  </si>
  <si>
    <t>Tekuće pomoći od međunarodnih organizacija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</si>
  <si>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</si>
  <si>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</si>
  <si>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</si>
  <si>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</si>
  <si>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</si>
  <si>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</si>
  <si>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</si>
  <si>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</si>
  <si>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</si>
  <si>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</si>
  <si>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</si>
  <si>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</si>
  <si>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</si>
  <si>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</si>
  <si>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</si>
  <si>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</si>
  <si>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</si>
  <si>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</si>
  <si>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</si>
  <si>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</si>
  <si>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Prihodi od zateznih kamata</t>
  </si>
  <si>
    <t xml:space="preserve">Prihodi od pozitivnih tečajnih razlika </t>
  </si>
  <si>
    <t>Prihodi od nefinancijske imovine</t>
  </si>
  <si>
    <t>Ostali prihodi od nefinancijske imovine</t>
  </si>
  <si>
    <t>Prihodi po posebnim propisima i naknada</t>
  </si>
  <si>
    <t>Prihodi po posebnim propisima</t>
  </si>
  <si>
    <t xml:space="preserve">Ostali nespomenuti prihodi </t>
  </si>
  <si>
    <t>Prihodi od  pruženih usluga i prihodi od donacija</t>
  </si>
  <si>
    <t xml:space="preserve">Prihodi od pruženih usluga </t>
  </si>
  <si>
    <t>Prihodi od prodaje proizvoda</t>
  </si>
  <si>
    <t>Tekuće i kapitalne donacije</t>
  </si>
  <si>
    <t>Tekuće donacije</t>
  </si>
  <si>
    <t>Prihodi iz proračuna</t>
  </si>
  <si>
    <t>Prihodi iz nadležnog proračuna za financiranje redovite djelatnosti proračunskih korisnika</t>
  </si>
  <si>
    <t>Prihodi za financiranje rashoda poslovanja</t>
  </si>
  <si>
    <t>Prihodi za financiranje rashoda za nabavu nefinancijske im.</t>
  </si>
  <si>
    <t>Prihodi od HZZO-a na temelju ugovornih obveza</t>
  </si>
  <si>
    <t>Prihodi na temelju ugovornih obveza</t>
  </si>
  <si>
    <t>Ostali prihodi</t>
  </si>
  <si>
    <t>PRIHODI OD PRODAJE NEFINANCIJSKE IMOVINE</t>
  </si>
  <si>
    <t>Prihodi od prodaje proizvedene dugotrajne imovine</t>
  </si>
  <si>
    <t>Prihodi od prodaje prijevoznih sredstava</t>
  </si>
  <si>
    <t>Prijevozna sredstva u cestovnom prometu</t>
  </si>
  <si>
    <t>UKUPNI RASHODI</t>
  </si>
  <si>
    <t xml:space="preserve">RASHODI POSLOVANJA </t>
  </si>
  <si>
    <t>Rashodi za zaposlene</t>
  </si>
  <si>
    <t>Plaće (bruto)</t>
  </si>
  <si>
    <t>Plaće za redovan rad</t>
  </si>
  <si>
    <t>Plaće u naravi</t>
  </si>
  <si>
    <t xml:space="preserve">Plaće za prekovremeni rad </t>
  </si>
  <si>
    <t>Ostali rashodi za zaposlene</t>
  </si>
  <si>
    <t>Doprinosi na plaće</t>
  </si>
  <si>
    <t>Doprinosi za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</si>
  <si>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</si>
  <si>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</si>
  <si>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</si>
  <si>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</si>
  <si>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</si>
  <si>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</si>
  <si>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</si>
  <si>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</si>
  <si>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</si>
  <si>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</si>
  <si>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</si>
  <si>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</si>
  <si>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</si>
  <si>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</si>
  <si>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</si>
  <si>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</si>
  <si>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</si>
  <si>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</si>
  <si>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</si>
  <si>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</si>
  <si>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</si>
  <si>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</si>
  <si>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</si>
  <si>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</si>
  <si>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</si>
  <si>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</si>
  <si>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predstvničkih i izvršnih tijela, povjeren.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</si>
  <si>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</si>
  <si>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</si>
  <si>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</si>
  <si>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</si>
  <si>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</si>
  <si>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</si>
  <si>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</si>
  <si>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</si>
  <si>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</t>
  </si>
  <si>
    <t>Zatezne kamate</t>
  </si>
  <si>
    <t>Pomoći dane u inozemstvo i unutar općeg proračuna</t>
  </si>
  <si>
    <t>Pomoći proračunskim korisnicima drugih proračuna</t>
  </si>
  <si>
    <t>Tekuće pomoći proračunskim korisnicima drugih proračuna</t>
  </si>
  <si>
    <t>RASHODI ZA NABAVU NEFINANCIJSKE IMOVINE</t>
  </si>
  <si>
    <t>Rashodi za nabavu neproizvedene dugotrajne imovine</t>
  </si>
  <si>
    <t>Nematerijalna imovina</t>
  </si>
  <si>
    <t>Licence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</si>
  <si>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</si>
  <si>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</si>
  <si>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</si>
  <si>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</si>
  <si>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</si>
  <si>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</si>
  <si>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</si>
  <si>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</si>
  <si>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</si>
  <si>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</si>
  <si>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</si>
  <si>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Nematerijalna proizvedena imovina</t>
  </si>
  <si>
    <t>Ulaganja u računalne programe</t>
  </si>
  <si>
    <t>Rashodi za dodatna ulaganja na nefinancijskoj imovini</t>
  </si>
  <si>
    <t>Dodatna ulaganja na građevinskim objektima</t>
  </si>
  <si>
    <t>Dodatna ulaganja u ostalu nefinancijsku imovinu</t>
  </si>
  <si>
    <t>IZVJEŠTAJ O PRIHODIMA I RASHODIMA PREMA IZVORIMA FINANCIRANJA</t>
  </si>
  <si>
    <t>UKUPNO PRIHODI</t>
  </si>
  <si>
    <t>Izvor 1.1.1. A211106 - Opći prihodi i primici - Programi promicanja zdravlja, prevencije i rano otkrivanje bolest</t>
  </si>
  <si>
    <t xml:space="preserve">Izvor 1.1.1. A211107 - Opći prihodi i primici - Služba za mentalno zdravlje i prevenciju ovisnosti </t>
  </si>
  <si>
    <t xml:space="preserve">Izvor 1.1.1. - Opći prihodi i primici - Eko karta </t>
  </si>
  <si>
    <t xml:space="preserve">Izvor 1.1.1. - Opći prihodi i primici - MZPO - Mobilni timovi - Služba za mentalno zdravlje i prevenciju ovisnosti </t>
  </si>
  <si>
    <t xml:space="preserve">Izvor 1.1.1. - Kapitalna ulaganja u zdravstvene ustanove </t>
  </si>
  <si>
    <t>Izvor 1.2.3. - Kapitalna ulaganja u zdravstvene ustanove - Decentralizirane funkcije</t>
  </si>
  <si>
    <t>Izvor 3.1.1 - Vlastiti prihodi</t>
  </si>
  <si>
    <t>Izvor 3.1.1. A211118 - Vlastiti prihodi - Provođenje mjera zdravstvene ekologije</t>
  </si>
  <si>
    <t>Izvor 4.3.1. - Prihodi za posebne namjene</t>
  </si>
  <si>
    <t>Izvor 5.2.1. - Pomoći iz drugih proračuna</t>
  </si>
  <si>
    <t>Izvor 5.4.1. - Pomoći od međunarodnih organizacija</t>
  </si>
  <si>
    <t>Izvor 5.5.1. - Pomoći od izvanproračunskih korisnika</t>
  </si>
  <si>
    <t>Izvor 5.6.1. - Pomoći temeljem prijenosa EU sredstava</t>
  </si>
  <si>
    <t>Izvor 6.1.1. - Donacije</t>
  </si>
  <si>
    <t>Izvor 7.1.1. - Prihodi od prodaje nefinancijske imovine</t>
  </si>
  <si>
    <t>UKUPNO RASHODI</t>
  </si>
  <si>
    <t>IZVJEŠTAJ O RASHODIMA PREMA FUNKCIJSKOJ KLASIFIKACIJI</t>
  </si>
  <si>
    <t>07 Zdravstvo</t>
  </si>
  <si>
    <t>074 Službe javnog zdravstva</t>
  </si>
  <si>
    <t xml:space="preserve"> RAČUN FINANCIRANJA</t>
  </si>
  <si>
    <t xml:space="preserve">IZVJEŠTAJ RAČUNA FINANCIRANJA PREMA EKONOMSKOJ KLASIFIKACIJI </t>
  </si>
  <si>
    <t>Ostvarenje / Izvršenje
01-12/2024</t>
  </si>
  <si>
    <t>Primici od financijske imovine i zaduživanja</t>
  </si>
  <si>
    <t>Izdaci za financijsku imovinu i otplate zajmova</t>
  </si>
  <si>
    <t>IZVJEŠTAJ RAČUNA FINANCIRANJA PREMA IZVORIMA FINANCIRANJA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</si>
</sst>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sz val="12"/>
      <color theme="3" tint="-0.499984740745262"/>
      <name val="Calibri"/>
      <family val="2"/>
      <charset val="238"/>
      <scheme val="minor"/>
    </font>
    <font>
      <b/>
      <sz val="8"/>
      <color theme="3" tint="-0.499984740745262"/>
      <name val="Calibri"/>
      <family val="2"/>
      <charset val="238"/>
      <scheme val="minor"/>
    </font>
    <font>
      <sz val="8"/>
      <color theme="3" tint="-0.499984740745262"/>
      <name val="Calibri"/>
      <family val="2"/>
      <charset val="238"/>
      <scheme val="minor"/>
    </font>
    <font>
      <b/>
      <sz val="9"/>
      <color theme="3" tint="-0.499984740745262"/>
      <name val="Calibri"/>
      <family val="2"/>
      <charset val="238"/>
      <scheme val="minor"/>
    </font>
    <font>
      <sz val="9"/>
      <color theme="3" tint="-0.499984740745262"/>
      <name val="Calibri"/>
      <family val="2"/>
      <charset val="238"/>
      <scheme val="minor"/>
    </font>
    <font>
      <b/>
      <sz val="10"/>
      <color theme="3" tint="-0.499984740745262"/>
      <name val="Calibri Light"/>
      <family val="2"/>
      <charset val="238"/>
      <scheme val="major"/>
    </font>
    <font>
      <sz val="10"/>
      <color theme="3" tint="-0.499984740745262"/>
      <name val="Calibri Light"/>
      <family val="2"/>
      <charset val="238"/>
      <scheme val="major"/>
    </font>
    <font>
      <b/>
      <sz val="12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0F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double">
        <color auto="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theme="9" tint="-0.24994659260841701"/>
      </right>
      <top style="hair">
        <color theme="9" tint="-0.2499465926084170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theme="9" tint="-0.24994659260841701"/>
      </left>
      <right style="hair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theme="9" tint="-0.2499465926084170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9" tint="-0.24994659260841701"/>
      </left>
      <right style="hair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253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left" vertical="center" wrapText="1"/>
    </xf>
    <xf numFmtId="4" fontId="3" fillId="7" borderId="19" xfId="0" applyNumberFormat="1" applyFont="1" applyFill="1" applyBorder="1" applyAlignment="1">
      <alignment vertical="center"/>
    </xf>
    <xf numFmtId="4" fontId="3" fillId="7" borderId="2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4" fillId="2" borderId="12" xfId="0" quotePrefix="1" applyFont="1" applyFill="1" applyBorder="1" applyAlignment="1">
      <alignment horizontal="left" vertical="center" wrapText="1"/>
    </xf>
    <xf numFmtId="3" fontId="4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4" fillId="0" borderId="0" xfId="0" applyNumberFormat="1" applyFont="1"/>
    <xf numFmtId="0" fontId="3" fillId="0" borderId="0" xfId="0" applyFont="1"/>
    <xf numFmtId="3" fontId="3" fillId="7" borderId="2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quotePrefix="1" applyFont="1" applyAlignment="1">
      <alignment horizontal="left" wrapText="1"/>
    </xf>
    <xf numFmtId="3" fontId="3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 wrapText="1"/>
    </xf>
    <xf numFmtId="3" fontId="9" fillId="0" borderId="0" xfId="0" applyNumberFormat="1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3" fillId="9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1" fontId="3" fillId="5" borderId="18" xfId="0" applyNumberFormat="1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left" vertical="center"/>
    </xf>
    <xf numFmtId="3" fontId="3" fillId="5" borderId="19" xfId="0" applyNumberFormat="1" applyFont="1" applyFill="1" applyBorder="1" applyAlignment="1">
      <alignment horizontal="right" vertical="center"/>
    </xf>
    <xf numFmtId="3" fontId="3" fillId="5" borderId="20" xfId="0" applyNumberFormat="1" applyFont="1" applyFill="1" applyBorder="1" applyAlignment="1">
      <alignment horizontal="right" vertical="center"/>
    </xf>
    <xf numFmtId="0" fontId="3" fillId="6" borderId="8" xfId="1" applyFont="1" applyFill="1" applyBorder="1" applyAlignment="1">
      <alignment horizontal="right" vertical="center"/>
    </xf>
    <xf numFmtId="0" fontId="3" fillId="6" borderId="2" xfId="1" applyFont="1" applyFill="1" applyBorder="1" applyAlignment="1">
      <alignment horizontal="left" vertical="center"/>
    </xf>
    <xf numFmtId="3" fontId="3" fillId="6" borderId="2" xfId="1" applyNumberFormat="1" applyFont="1" applyFill="1" applyBorder="1" applyAlignment="1">
      <alignment horizontal="right" vertical="center"/>
    </xf>
    <xf numFmtId="3" fontId="3" fillId="6" borderId="9" xfId="1" applyNumberFormat="1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left" vertical="center"/>
    </xf>
    <xf numFmtId="3" fontId="3" fillId="7" borderId="2" xfId="1" applyNumberFormat="1" applyFont="1" applyFill="1" applyBorder="1" applyAlignment="1">
      <alignment horizontal="right" vertical="center"/>
    </xf>
    <xf numFmtId="3" fontId="3" fillId="7" borderId="9" xfId="1" applyNumberFormat="1" applyFont="1" applyFill="1" applyBorder="1" applyAlignment="1">
      <alignment horizontal="right" vertical="center"/>
    </xf>
    <xf numFmtId="0" fontId="3" fillId="9" borderId="8" xfId="0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left" vertical="center"/>
    </xf>
    <xf numFmtId="3" fontId="3" fillId="9" borderId="2" xfId="1" applyNumberFormat="1" applyFont="1" applyFill="1" applyBorder="1" applyAlignment="1">
      <alignment horizontal="right" vertical="center"/>
    </xf>
    <xf numFmtId="3" fontId="3" fillId="9" borderId="9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9" xfId="1" applyNumberFormat="1" applyFont="1" applyFill="1" applyBorder="1" applyAlignment="1">
      <alignment horizontal="right" vertical="center"/>
    </xf>
    <xf numFmtId="0" fontId="4" fillId="9" borderId="8" xfId="0" applyFont="1" applyFill="1" applyBorder="1" applyAlignment="1">
      <alignment horizontal="right" vertical="center"/>
    </xf>
    <xf numFmtId="0" fontId="4" fillId="9" borderId="2" xfId="0" applyFont="1" applyFill="1" applyBorder="1" applyAlignment="1">
      <alignment horizontal="left" vertical="center"/>
    </xf>
    <xf numFmtId="3" fontId="4" fillId="9" borderId="2" xfId="1" applyNumberFormat="1" applyFont="1" applyFill="1" applyBorder="1" applyAlignment="1">
      <alignment horizontal="right" vertical="center"/>
    </xf>
    <xf numFmtId="3" fontId="4" fillId="9" borderId="9" xfId="1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9" borderId="2" xfId="0" applyNumberFormat="1" applyFont="1" applyFill="1" applyBorder="1" applyAlignment="1">
      <alignment horizontal="right" vertical="center"/>
    </xf>
    <xf numFmtId="3" fontId="4" fillId="9" borderId="9" xfId="0" applyNumberFormat="1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6" borderId="9" xfId="0" applyNumberFormat="1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vertical="center"/>
    </xf>
    <xf numFmtId="3" fontId="3" fillId="7" borderId="4" xfId="0" applyNumberFormat="1" applyFont="1" applyFill="1" applyBorder="1" applyAlignment="1">
      <alignment horizontal="right" vertical="center"/>
    </xf>
    <xf numFmtId="3" fontId="3" fillId="7" borderId="11" xfId="0" applyNumberFormat="1" applyFont="1" applyFill="1" applyBorder="1" applyAlignment="1">
      <alignment horizontal="right" vertical="center"/>
    </xf>
    <xf numFmtId="0" fontId="3" fillId="9" borderId="10" xfId="0" applyFont="1" applyFill="1" applyBorder="1" applyAlignment="1">
      <alignment horizontal="right" vertical="center"/>
    </xf>
    <xf numFmtId="0" fontId="3" fillId="9" borderId="4" xfId="0" applyFont="1" applyFill="1" applyBorder="1" applyAlignment="1">
      <alignment vertical="center"/>
    </xf>
    <xf numFmtId="3" fontId="3" fillId="9" borderId="4" xfId="0" applyNumberFormat="1" applyFont="1" applyFill="1" applyBorder="1" applyAlignment="1">
      <alignment horizontal="right" vertical="center"/>
    </xf>
    <xf numFmtId="3" fontId="3" fillId="9" borderId="1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6" borderId="2" xfId="1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/>
    </xf>
    <xf numFmtId="3" fontId="3" fillId="7" borderId="2" xfId="0" applyNumberFormat="1" applyFont="1" applyFill="1" applyBorder="1" applyAlignment="1">
      <alignment horizontal="right" vertical="center"/>
    </xf>
    <xf numFmtId="3" fontId="3" fillId="7" borderId="9" xfId="0" applyNumberFormat="1" applyFont="1" applyFill="1" applyBorder="1" applyAlignment="1">
      <alignment horizontal="right" vertical="center"/>
    </xf>
    <xf numFmtId="0" fontId="4" fillId="9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1" fillId="7" borderId="21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9" borderId="21" xfId="0" applyFont="1" applyFill="1" applyBorder="1" applyAlignment="1">
      <alignment horizontal="right" vertical="center"/>
    </xf>
    <xf numFmtId="0" fontId="11" fillId="9" borderId="3" xfId="0" applyFont="1" applyFill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3" fillId="6" borderId="2" xfId="1" applyFont="1" applyFill="1" applyBorder="1" applyAlignment="1">
      <alignment horizontal="left" vertical="center" wrapText="1"/>
    </xf>
    <xf numFmtId="3" fontId="3" fillId="6" borderId="2" xfId="1" applyNumberFormat="1" applyFont="1" applyFill="1" applyBorder="1" applyAlignment="1">
      <alignment horizontal="right" vertical="center" wrapText="1"/>
    </xf>
    <xf numFmtId="3" fontId="3" fillId="6" borderId="9" xfId="1" applyNumberFormat="1" applyFont="1" applyFill="1" applyBorder="1" applyAlignment="1">
      <alignment horizontal="right" vertical="center" wrapText="1"/>
    </xf>
    <xf numFmtId="0" fontId="3" fillId="7" borderId="21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vertical="center"/>
    </xf>
    <xf numFmtId="3" fontId="3" fillId="7" borderId="3" xfId="0" applyNumberFormat="1" applyFont="1" applyFill="1" applyBorder="1" applyAlignment="1">
      <alignment horizontal="right" vertical="center"/>
    </xf>
    <xf numFmtId="3" fontId="3" fillId="7" borderId="22" xfId="0" applyNumberFormat="1" applyFont="1" applyFill="1" applyBorder="1" applyAlignment="1">
      <alignment horizontal="right" vertical="center"/>
    </xf>
    <xf numFmtId="0" fontId="3" fillId="9" borderId="21" xfId="0" applyFont="1" applyFill="1" applyBorder="1" applyAlignment="1">
      <alignment horizontal="right" vertical="center"/>
    </xf>
    <xf numFmtId="0" fontId="3" fillId="9" borderId="3" xfId="0" applyFont="1" applyFill="1" applyBorder="1" applyAlignment="1">
      <alignment vertical="center"/>
    </xf>
    <xf numFmtId="3" fontId="3" fillId="9" borderId="3" xfId="0" applyNumberFormat="1" applyFont="1" applyFill="1" applyBorder="1" applyAlignment="1">
      <alignment horizontal="right" vertical="center"/>
    </xf>
    <xf numFmtId="3" fontId="3" fillId="9" borderId="22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8" borderId="38" xfId="0" quotePrefix="1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3" fontId="3" fillId="3" borderId="40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center" vertical="center"/>
    </xf>
    <xf numFmtId="0" fontId="4" fillId="0" borderId="41" xfId="0" quotePrefix="1" applyFont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4" fillId="0" borderId="41" xfId="0" quotePrefix="1" applyFont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0" fontId="3" fillId="3" borderId="42" xfId="0" quotePrefix="1" applyFont="1" applyFill="1" applyBorder="1" applyAlignment="1">
      <alignment horizontal="left" vertical="center" wrapText="1"/>
    </xf>
    <xf numFmtId="3" fontId="3" fillId="3" borderId="29" xfId="0" applyNumberFormat="1" applyFont="1" applyFill="1" applyBorder="1" applyAlignment="1">
      <alignment horizontal="center" vertical="center" wrapText="1"/>
    </xf>
    <xf numFmtId="3" fontId="3" fillId="3" borderId="30" xfId="0" applyNumberFormat="1" applyFont="1" applyFill="1" applyBorder="1" applyAlignment="1">
      <alignment horizontal="center" vertical="center" wrapText="1"/>
    </xf>
    <xf numFmtId="3" fontId="3" fillId="3" borderId="29" xfId="0" applyNumberFormat="1" applyFont="1" applyFill="1" applyBorder="1" applyAlignment="1">
      <alignment horizontal="center" vertical="center"/>
    </xf>
    <xf numFmtId="3" fontId="3" fillId="3" borderId="30" xfId="0" applyNumberFormat="1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left" vertical="center" wrapText="1"/>
    </xf>
    <xf numFmtId="0" fontId="3" fillId="9" borderId="43" xfId="0" applyFont="1" applyFill="1" applyBorder="1" applyAlignment="1">
      <alignment vertical="center"/>
    </xf>
    <xf numFmtId="3" fontId="3" fillId="9" borderId="44" xfId="0" applyNumberFormat="1" applyFont="1" applyFill="1" applyBorder="1" applyAlignment="1">
      <alignment horizontal="right" vertical="center"/>
    </xf>
    <xf numFmtId="3" fontId="3" fillId="9" borderId="45" xfId="0" applyNumberFormat="1" applyFont="1" applyFill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0" fontId="3" fillId="9" borderId="46" xfId="0" applyFont="1" applyFill="1" applyBorder="1" applyAlignment="1">
      <alignment vertical="center"/>
    </xf>
    <xf numFmtId="3" fontId="3" fillId="9" borderId="2" xfId="0" applyNumberFormat="1" applyFont="1" applyFill="1" applyBorder="1" applyAlignment="1">
      <alignment horizontal="right" vertical="center"/>
    </xf>
    <xf numFmtId="3" fontId="3" fillId="9" borderId="9" xfId="0" applyNumberFormat="1" applyFont="1" applyFill="1" applyBorder="1" applyAlignment="1">
      <alignment horizontal="right" vertical="center"/>
    </xf>
    <xf numFmtId="0" fontId="3" fillId="7" borderId="46" xfId="0" applyFont="1" applyFill="1" applyBorder="1" applyAlignment="1">
      <alignment horizontal="left" vertical="center"/>
    </xf>
    <xf numFmtId="0" fontId="3" fillId="9" borderId="46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vertical="center" wrapText="1"/>
    </xf>
    <xf numFmtId="3" fontId="3" fillId="7" borderId="9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3" fontId="4" fillId="0" borderId="14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7" borderId="18" xfId="0" applyFont="1" applyFill="1" applyBorder="1" applyAlignment="1">
      <alignment vertical="center" wrapText="1"/>
    </xf>
    <xf numFmtId="3" fontId="3" fillId="7" borderId="19" xfId="0" applyNumberFormat="1" applyFont="1" applyFill="1" applyBorder="1" applyAlignment="1">
      <alignment vertical="center"/>
    </xf>
    <xf numFmtId="3" fontId="3" fillId="7" borderId="20" xfId="0" applyNumberFormat="1" applyFont="1" applyFill="1" applyBorder="1" applyAlignment="1">
      <alignment vertical="center"/>
    </xf>
    <xf numFmtId="3" fontId="13" fillId="0" borderId="0" xfId="0" applyNumberFormat="1" applyFont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14" fillId="0" borderId="0" xfId="0" applyNumberFormat="1" applyFont="1"/>
    <xf numFmtId="0" fontId="15" fillId="8" borderId="26" xfId="0" quotePrefix="1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6" fillId="0" borderId="1" xfId="0" quotePrefix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3" fontId="15" fillId="3" borderId="1" xfId="0" applyNumberFormat="1" applyFont="1" applyFill="1" applyBorder="1" applyAlignment="1">
      <alignment horizontal="right" vertical="center"/>
    </xf>
    <xf numFmtId="3" fontId="17" fillId="0" borderId="1" xfId="0" applyNumberFormat="1" applyFont="1" applyBorder="1" applyAlignment="1">
      <alignment horizontal="right" vertical="center"/>
    </xf>
    <xf numFmtId="3" fontId="15" fillId="3" borderId="29" xfId="0" applyNumberFormat="1" applyFont="1" applyFill="1" applyBorder="1" applyAlignment="1">
      <alignment horizontal="right" vertical="center"/>
    </xf>
    <xf numFmtId="3" fontId="15" fillId="9" borderId="6" xfId="1" applyNumberFormat="1" applyFont="1" applyFill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3" fontId="15" fillId="5" borderId="19" xfId="0" applyNumberFormat="1" applyFont="1" applyFill="1" applyBorder="1" applyAlignment="1">
      <alignment horizontal="right" vertical="center"/>
    </xf>
    <xf numFmtId="3" fontId="15" fillId="6" borderId="2" xfId="1" applyNumberFormat="1" applyFont="1" applyFill="1" applyBorder="1" applyAlignment="1">
      <alignment horizontal="right" vertical="center"/>
    </xf>
    <xf numFmtId="3" fontId="15" fillId="7" borderId="2" xfId="1" applyNumberFormat="1" applyFont="1" applyFill="1" applyBorder="1" applyAlignment="1">
      <alignment horizontal="right" vertical="center"/>
    </xf>
    <xf numFmtId="3" fontId="15" fillId="9" borderId="2" xfId="1" applyNumberFormat="1" applyFont="1" applyFill="1" applyBorder="1" applyAlignment="1">
      <alignment horizontal="right" vertical="center"/>
    </xf>
    <xf numFmtId="3" fontId="17" fillId="0" borderId="2" xfId="1" applyNumberFormat="1" applyFont="1" applyFill="1" applyBorder="1" applyAlignment="1">
      <alignment horizontal="right" vertical="center"/>
    </xf>
    <xf numFmtId="3" fontId="17" fillId="9" borderId="2" xfId="1" applyNumberFormat="1" applyFont="1" applyFill="1" applyBorder="1" applyAlignment="1">
      <alignment horizontal="right" vertical="center"/>
    </xf>
    <xf numFmtId="3" fontId="17" fillId="0" borderId="2" xfId="0" applyNumberFormat="1" applyFont="1" applyBorder="1" applyAlignment="1">
      <alignment horizontal="right" vertical="center"/>
    </xf>
    <xf numFmtId="3" fontId="17" fillId="9" borderId="2" xfId="0" applyNumberFormat="1" applyFont="1" applyFill="1" applyBorder="1" applyAlignment="1">
      <alignment horizontal="right" vertical="center"/>
    </xf>
    <xf numFmtId="3" fontId="15" fillId="6" borderId="2" xfId="0" applyNumberFormat="1" applyFont="1" applyFill="1" applyBorder="1" applyAlignment="1">
      <alignment horizontal="right" vertical="center"/>
    </xf>
    <xf numFmtId="3" fontId="15" fillId="7" borderId="4" xfId="0" applyNumberFormat="1" applyFont="1" applyFill="1" applyBorder="1" applyAlignment="1">
      <alignment horizontal="right" vertical="center"/>
    </xf>
    <xf numFmtId="3" fontId="15" fillId="9" borderId="4" xfId="0" applyNumberFormat="1" applyFont="1" applyFill="1" applyBorder="1" applyAlignment="1">
      <alignment horizontal="right" vertical="center"/>
    </xf>
    <xf numFmtId="3" fontId="17" fillId="0" borderId="13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5" fillId="7" borderId="2" xfId="0" applyNumberFormat="1" applyFont="1" applyFill="1" applyBorder="1" applyAlignment="1">
      <alignment horizontal="right" vertical="center"/>
    </xf>
    <xf numFmtId="164" fontId="17" fillId="0" borderId="2" xfId="1" applyNumberFormat="1" applyFont="1" applyFill="1" applyBorder="1" applyAlignment="1">
      <alignment horizontal="right" vertical="center"/>
    </xf>
    <xf numFmtId="3" fontId="15" fillId="6" borderId="2" xfId="1" applyNumberFormat="1" applyFont="1" applyFill="1" applyBorder="1" applyAlignment="1">
      <alignment horizontal="right" vertical="center" wrapText="1"/>
    </xf>
    <xf numFmtId="3" fontId="15" fillId="7" borderId="3" xfId="0" applyNumberFormat="1" applyFont="1" applyFill="1" applyBorder="1" applyAlignment="1">
      <alignment horizontal="right" vertical="center"/>
    </xf>
    <xf numFmtId="3" fontId="15" fillId="9" borderId="3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horizontal="right" vertical="center"/>
    </xf>
    <xf numFmtId="3" fontId="15" fillId="9" borderId="44" xfId="0" applyNumberFormat="1" applyFont="1" applyFill="1" applyBorder="1" applyAlignment="1">
      <alignment horizontal="right" vertical="center"/>
    </xf>
    <xf numFmtId="3" fontId="15" fillId="9" borderId="2" xfId="0" applyNumberFormat="1" applyFont="1" applyFill="1" applyBorder="1" applyAlignment="1">
      <alignment horizontal="right" vertical="center"/>
    </xf>
    <xf numFmtId="0" fontId="15" fillId="6" borderId="19" xfId="0" applyFont="1" applyFill="1" applyBorder="1" applyAlignment="1">
      <alignment horizontal="center" vertical="center" wrapText="1"/>
    </xf>
    <xf numFmtId="3" fontId="15" fillId="6" borderId="19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5" fillId="7" borderId="19" xfId="0" applyNumberFormat="1" applyFont="1" applyFill="1" applyBorder="1" applyAlignment="1">
      <alignment vertical="center"/>
    </xf>
    <xf numFmtId="3" fontId="17" fillId="0" borderId="2" xfId="0" applyNumberFormat="1" applyFont="1" applyBorder="1" applyAlignment="1">
      <alignment vertical="center"/>
    </xf>
    <xf numFmtId="3" fontId="15" fillId="7" borderId="2" xfId="0" applyNumberFormat="1" applyFont="1" applyFill="1" applyBorder="1" applyAlignment="1">
      <alignment vertical="center"/>
    </xf>
    <xf numFmtId="3" fontId="17" fillId="0" borderId="13" xfId="0" applyNumberFormat="1" applyFont="1" applyBorder="1" applyAlignment="1">
      <alignment vertical="center"/>
    </xf>
    <xf numFmtId="0" fontId="15" fillId="6" borderId="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15" fillId="7" borderId="19" xfId="0" applyNumberFormat="1" applyFont="1" applyFill="1" applyBorder="1" applyAlignment="1">
      <alignment horizontal="right" vertical="center"/>
    </xf>
    <xf numFmtId="3" fontId="17" fillId="2" borderId="2" xfId="0" applyNumberFormat="1" applyFont="1" applyFill="1" applyBorder="1" applyAlignment="1">
      <alignment horizontal="right" vertical="center"/>
    </xf>
    <xf numFmtId="3" fontId="17" fillId="2" borderId="13" xfId="0" applyNumberFormat="1" applyFont="1" applyFill="1" applyBorder="1" applyAlignment="1">
      <alignment horizontal="right" vertical="center"/>
    </xf>
    <xf numFmtId="0" fontId="15" fillId="3" borderId="33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4" fontId="17" fillId="2" borderId="26" xfId="0" applyNumberFormat="1" applyFont="1" applyFill="1" applyBorder="1" applyAlignment="1">
      <alignment horizontal="right" vertical="center"/>
    </xf>
    <xf numFmtId="4" fontId="17" fillId="0" borderId="26" xfId="0" applyNumberFormat="1" applyFont="1" applyBorder="1" applyAlignment="1">
      <alignment vertical="center"/>
    </xf>
    <xf numFmtId="0" fontId="17" fillId="0" borderId="26" xfId="0" applyFont="1" applyBorder="1" applyAlignment="1">
      <alignment horizontal="right" vertical="center"/>
    </xf>
    <xf numFmtId="0" fontId="17" fillId="0" borderId="27" xfId="0" applyFont="1" applyBorder="1" applyAlignment="1">
      <alignment horizontal="right" vertical="center"/>
    </xf>
    <xf numFmtId="4" fontId="17" fillId="2" borderId="29" xfId="0" applyNumberFormat="1" applyFont="1" applyFill="1" applyBorder="1" applyAlignment="1">
      <alignment horizontal="right" vertical="center"/>
    </xf>
    <xf numFmtId="4" fontId="17" fillId="0" borderId="29" xfId="0" applyNumberFormat="1" applyFont="1" applyBorder="1" applyAlignment="1">
      <alignment vertical="center"/>
    </xf>
    <xf numFmtId="0" fontId="17" fillId="0" borderId="29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0" xfId="0" applyFont="1"/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colors>
    <mruColors>
      <color rgb="FFECF0F8"/>
      <color rgb="FFB7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F0F8"/>
    <pageSetUpPr fitToPage="1"/>
  </sheetPr>
  <dimension ref="A1:G33"/>
  <sheetViews>
    <sheetView view="pageLayout" zoomScaleNormal="100" workbookViewId="0">
      <selection activeCell="A3" sqref="A3:G3"/>
    </sheetView>
  </sheetViews>
  <sheetFormatPr defaultRowHeight="15" x14ac:dyDescent="0.25"/>
  <cols>
    <col min="1" max="1" width="55.7109375" style="3" customWidth="1"/>
    <col min="2" max="5" width="25.7109375" style="3" customWidth="1"/>
    <col min="6" max="7" width="15.7109375" style="3" customWidth="1"/>
    <col min="8" max="16384" width="9.140625" style="3"/>
  </cols>
  <sheetData>
    <row r="1" spans="1:7" s="30" customFormat="1" ht="20.100000000000001" customHeight="1" x14ac:dyDescent="0.25">
      <c r="A1" s="244" t="s">
        <v>0</v>
      </c>
      <c r="B1" s="244"/>
      <c r="C1" s="244"/>
      <c r="D1" s="244"/>
      <c r="E1" s="244"/>
      <c r="F1" s="244"/>
      <c r="G1" s="244"/>
    </row>
    <row r="2" spans="1:7" s="30" customFormat="1" ht="9.9499999999999993" customHeight="1" x14ac:dyDescent="0.25">
      <c r="A2" s="1"/>
      <c r="B2" s="1"/>
      <c r="C2" s="1"/>
      <c r="D2" s="1"/>
      <c r="E2" s="1"/>
      <c r="F2" s="1"/>
    </row>
    <row r="3" spans="1:7" s="30" customFormat="1" ht="20.100000000000001" customHeight="1" x14ac:dyDescent="0.25">
      <c r="A3" s="244" t="s">
        <v>1</v>
      </c>
      <c r="B3" s="244"/>
      <c r="C3" s="244"/>
      <c r="D3" s="244"/>
      <c r="E3" s="244"/>
      <c r="F3" s="244"/>
      <c r="G3" s="244"/>
    </row>
    <row r="4" spans="1:7" s="30" customFormat="1" ht="9.9499999999999993" customHeight="1" x14ac:dyDescent="0.25">
      <c r="A4" s="35"/>
      <c r="B4" s="1"/>
      <c r="C4" s="1"/>
      <c r="D4" s="1"/>
      <c r="E4" s="36"/>
      <c r="F4" s="36"/>
    </row>
    <row r="5" spans="1:7" s="30" customFormat="1" ht="20.100000000000001" customHeight="1" x14ac:dyDescent="0.25">
      <c r="A5" s="244" t="s">
        <v>2</v>
      </c>
      <c r="B5" s="244"/>
      <c r="C5" s="244"/>
      <c r="D5" s="244"/>
      <c r="E5" s="244"/>
      <c r="F5" s="244"/>
      <c r="G5" s="244"/>
    </row>
    <row r="6" spans="1:7" ht="18" customHeight="1" thickBot="1" x14ac:dyDescent="0.3">
      <c r="A6" s="1"/>
      <c r="B6" s="28"/>
      <c r="C6" s="28"/>
      <c r="D6" s="28"/>
      <c r="E6" s="28"/>
      <c r="F6" s="28"/>
    </row>
    <row r="7" spans="1:7" ht="30" customHeight="1" thickTop="1" thickBot="1" x14ac:dyDescent="0.3">
      <c r="A7" s="155" t="s">
        <v>3</v>
      </c>
      <c r="B7" s="135"/>
      <c r="C7" s="135"/>
      <c r="D7" s="135"/>
      <c r="E7" s="135"/>
      <c r="F7" s="136"/>
    </row>
    <row r="8" spans="1:7" ht="35.1" customHeight="1" thickTop="1" x14ac:dyDescent="0.25">
      <c r="A8" s="137" t="s">
        <v>4</v>
      </c>
      <c r="B8" s="186" t="s">
        <v>5</v>
      </c>
      <c r="C8" s="187" t="s">
        <v>6</v>
      </c>
      <c r="D8" s="187" t="s">
        <v>7</v>
      </c>
      <c r="E8" s="186" t="s">
        <v>8</v>
      </c>
      <c r="F8" s="138" t="s">
        <v>9</v>
      </c>
      <c r="G8" s="139" t="s">
        <v>10</v>
      </c>
    </row>
    <row r="9" spans="1:7" s="38" customFormat="1" ht="15" customHeight="1" x14ac:dyDescent="0.25">
      <c r="A9" s="140">
        <v>1</v>
      </c>
      <c r="B9" s="188">
        <v>2</v>
      </c>
      <c r="C9" s="189">
        <v>3</v>
      </c>
      <c r="D9" s="189">
        <v>4</v>
      </c>
      <c r="E9" s="189">
        <v>5</v>
      </c>
      <c r="F9" s="37" t="s">
        <v>11</v>
      </c>
      <c r="G9" s="141" t="s">
        <v>12</v>
      </c>
    </row>
    <row r="10" spans="1:7" ht="24.95" customHeight="1" x14ac:dyDescent="0.25">
      <c r="A10" s="142" t="s">
        <v>13</v>
      </c>
      <c r="B10" s="190">
        <f>SUM(B11:B12)</f>
        <v>17323381.390000001</v>
      </c>
      <c r="C10" s="190">
        <f t="shared" ref="C10:E10" si="0">SUM(C11:C12)</f>
        <v>17028850</v>
      </c>
      <c r="D10" s="190">
        <f t="shared" si="0"/>
        <v>18132500</v>
      </c>
      <c r="E10" s="190">
        <f t="shared" si="0"/>
        <v>18293131.25</v>
      </c>
      <c r="F10" s="39">
        <f t="shared" ref="F10:F16" si="1">E10/B10*100</f>
        <v>105.59792478251269</v>
      </c>
      <c r="G10" s="143">
        <f t="shared" ref="G10" si="2">E10/D10*100</f>
        <v>100.88587481042327</v>
      </c>
    </row>
    <row r="11" spans="1:7" ht="24.95" customHeight="1" x14ac:dyDescent="0.25">
      <c r="A11" s="144" t="s">
        <v>14</v>
      </c>
      <c r="B11" s="191">
        <v>17316586.120000001</v>
      </c>
      <c r="C11" s="191">
        <v>17028850</v>
      </c>
      <c r="D11" s="191">
        <v>18127500</v>
      </c>
      <c r="E11" s="191">
        <v>18293131.25</v>
      </c>
      <c r="F11" s="40">
        <f t="shared" si="1"/>
        <v>105.63936288153313</v>
      </c>
      <c r="G11" s="145">
        <f t="shared" ref="G11:G16" si="3">E11/D11*100</f>
        <v>100.91370155840573</v>
      </c>
    </row>
    <row r="12" spans="1:7" ht="24.95" customHeight="1" x14ac:dyDescent="0.25">
      <c r="A12" s="146" t="s">
        <v>15</v>
      </c>
      <c r="B12" s="191">
        <v>6795.27</v>
      </c>
      <c r="C12" s="191">
        <v>0</v>
      </c>
      <c r="D12" s="191">
        <v>5000</v>
      </c>
      <c r="E12" s="191">
        <v>0</v>
      </c>
      <c r="F12" s="40">
        <f t="shared" si="1"/>
        <v>0</v>
      </c>
      <c r="G12" s="145">
        <f t="shared" si="3"/>
        <v>0</v>
      </c>
    </row>
    <row r="13" spans="1:7" ht="24.95" customHeight="1" x14ac:dyDescent="0.25">
      <c r="A13" s="147" t="s">
        <v>16</v>
      </c>
      <c r="B13" s="190">
        <f>SUM(B14:B15)</f>
        <v>19225751.25</v>
      </c>
      <c r="C13" s="190">
        <f t="shared" ref="C13:E13" si="4">SUM(C14:C15)</f>
        <v>20928849.5</v>
      </c>
      <c r="D13" s="190">
        <f t="shared" si="4"/>
        <v>21845348.5</v>
      </c>
      <c r="E13" s="190">
        <f t="shared" si="4"/>
        <v>20275950.649999999</v>
      </c>
      <c r="F13" s="39">
        <f t="shared" si="1"/>
        <v>105.46246222758136</v>
      </c>
      <c r="G13" s="143">
        <f t="shared" si="3"/>
        <v>92.815871763272611</v>
      </c>
    </row>
    <row r="14" spans="1:7" ht="24.95" customHeight="1" x14ac:dyDescent="0.25">
      <c r="A14" s="148" t="s">
        <v>17</v>
      </c>
      <c r="B14" s="191">
        <v>17321205.280000001</v>
      </c>
      <c r="C14" s="191">
        <v>19768972.5</v>
      </c>
      <c r="D14" s="191">
        <v>21016907.5</v>
      </c>
      <c r="E14" s="191">
        <v>19494485.579999998</v>
      </c>
      <c r="F14" s="41">
        <f t="shared" si="1"/>
        <v>112.54693460916016</v>
      </c>
      <c r="G14" s="149">
        <f t="shared" si="3"/>
        <v>92.756203927718659</v>
      </c>
    </row>
    <row r="15" spans="1:7" ht="24.95" customHeight="1" x14ac:dyDescent="0.25">
      <c r="A15" s="146" t="s">
        <v>18</v>
      </c>
      <c r="B15" s="191">
        <v>1904545.9699999997</v>
      </c>
      <c r="C15" s="191">
        <v>1159877</v>
      </c>
      <c r="D15" s="191">
        <v>828441</v>
      </c>
      <c r="E15" s="191">
        <v>781465.07</v>
      </c>
      <c r="F15" s="41">
        <f t="shared" si="1"/>
        <v>41.031567749451597</v>
      </c>
      <c r="G15" s="149">
        <f t="shared" si="3"/>
        <v>94.329598607504934</v>
      </c>
    </row>
    <row r="16" spans="1:7" ht="24.95" customHeight="1" thickBot="1" x14ac:dyDescent="0.3">
      <c r="A16" s="150" t="s">
        <v>19</v>
      </c>
      <c r="B16" s="192">
        <f>B10-B13</f>
        <v>-1902369.8599999994</v>
      </c>
      <c r="C16" s="192">
        <f t="shared" ref="C16:E16" si="5">C10-C13</f>
        <v>-3899999.5</v>
      </c>
      <c r="D16" s="192">
        <f t="shared" si="5"/>
        <v>-3712848.5</v>
      </c>
      <c r="E16" s="192">
        <f t="shared" si="5"/>
        <v>-1982819.3999999985</v>
      </c>
      <c r="F16" s="151">
        <f t="shared" si="1"/>
        <v>104.2289116165875</v>
      </c>
      <c r="G16" s="152">
        <f t="shared" si="3"/>
        <v>53.404263599767091</v>
      </c>
    </row>
    <row r="17" spans="1:7" ht="30" customHeight="1" thickTop="1" thickBot="1" x14ac:dyDescent="0.3">
      <c r="A17" s="1"/>
      <c r="B17" s="11"/>
      <c r="C17" s="11"/>
      <c r="D17" s="33"/>
    </row>
    <row r="18" spans="1:7" ht="30" customHeight="1" thickTop="1" thickBot="1" x14ac:dyDescent="0.3">
      <c r="A18" s="155" t="s">
        <v>20</v>
      </c>
      <c r="B18" s="11"/>
      <c r="C18" s="11"/>
      <c r="D18" s="33"/>
    </row>
    <row r="19" spans="1:7" ht="35.1" customHeight="1" thickTop="1" x14ac:dyDescent="0.25">
      <c r="A19" s="137" t="s">
        <v>4</v>
      </c>
      <c r="B19" s="186" t="s">
        <v>5</v>
      </c>
      <c r="C19" s="187" t="s">
        <v>6</v>
      </c>
      <c r="D19" s="187" t="s">
        <v>7</v>
      </c>
      <c r="E19" s="186" t="s">
        <v>8</v>
      </c>
      <c r="F19" s="138" t="s">
        <v>9</v>
      </c>
      <c r="G19" s="139" t="s">
        <v>10</v>
      </c>
    </row>
    <row r="20" spans="1:7" s="42" customFormat="1" ht="15" customHeight="1" x14ac:dyDescent="0.25">
      <c r="A20" s="140">
        <v>1</v>
      </c>
      <c r="B20" s="188">
        <v>2</v>
      </c>
      <c r="C20" s="189">
        <v>3</v>
      </c>
      <c r="D20" s="189">
        <v>4</v>
      </c>
      <c r="E20" s="189">
        <v>5</v>
      </c>
      <c r="F20" s="37" t="s">
        <v>11</v>
      </c>
      <c r="G20" s="141" t="s">
        <v>12</v>
      </c>
    </row>
    <row r="21" spans="1:7" ht="24.95" customHeight="1" x14ac:dyDescent="0.25">
      <c r="A21" s="144" t="s">
        <v>21</v>
      </c>
      <c r="B21" s="191">
        <v>0</v>
      </c>
      <c r="C21" s="191">
        <v>0</v>
      </c>
      <c r="D21" s="191">
        <v>0</v>
      </c>
      <c r="E21" s="191">
        <v>0</v>
      </c>
      <c r="F21" s="40" t="e">
        <f>E21/B21*100</f>
        <v>#DIV/0!</v>
      </c>
      <c r="G21" s="145" t="e">
        <f>E21/D21*100</f>
        <v>#DIV/0!</v>
      </c>
    </row>
    <row r="22" spans="1:7" ht="24.95" customHeight="1" x14ac:dyDescent="0.25">
      <c r="A22" s="144" t="s">
        <v>22</v>
      </c>
      <c r="B22" s="191">
        <v>0</v>
      </c>
      <c r="C22" s="191">
        <v>0</v>
      </c>
      <c r="D22" s="191">
        <v>0</v>
      </c>
      <c r="E22" s="191">
        <v>0</v>
      </c>
      <c r="F22" s="40" t="e">
        <f>E22/B22*100</f>
        <v>#DIV/0!</v>
      </c>
      <c r="G22" s="145" t="e">
        <f>E22/D22*100</f>
        <v>#DIV/0!</v>
      </c>
    </row>
    <row r="23" spans="1:7" ht="24.95" customHeight="1" x14ac:dyDescent="0.25">
      <c r="A23" s="142" t="s">
        <v>23</v>
      </c>
      <c r="B23" s="190">
        <f>B21-B22</f>
        <v>0</v>
      </c>
      <c r="C23" s="190">
        <f t="shared" ref="C23:E23" si="6">C21-C22</f>
        <v>0</v>
      </c>
      <c r="D23" s="190">
        <f t="shared" si="6"/>
        <v>0</v>
      </c>
      <c r="E23" s="190">
        <f t="shared" si="6"/>
        <v>0</v>
      </c>
      <c r="F23" s="39" t="e">
        <f t="shared" ref="F23:F24" si="7">E23/B23*100</f>
        <v>#DIV/0!</v>
      </c>
      <c r="G23" s="143" t="e">
        <f t="shared" ref="G23:G25" si="8">E23/D23*100</f>
        <v>#DIV/0!</v>
      </c>
    </row>
    <row r="24" spans="1:7" ht="24.95" customHeight="1" x14ac:dyDescent="0.25">
      <c r="A24" s="142" t="s">
        <v>24</v>
      </c>
      <c r="B24" s="190">
        <v>5615219</v>
      </c>
      <c r="C24" s="190">
        <v>3900000</v>
      </c>
      <c r="D24" s="190">
        <v>3712849</v>
      </c>
      <c r="E24" s="190">
        <v>3712849</v>
      </c>
      <c r="F24" s="39">
        <f t="shared" si="7"/>
        <v>66.121178889015724</v>
      </c>
      <c r="G24" s="143">
        <f t="shared" si="8"/>
        <v>100</v>
      </c>
    </row>
    <row r="25" spans="1:7" ht="24.95" customHeight="1" thickBot="1" x14ac:dyDescent="0.3">
      <c r="A25" s="150" t="s">
        <v>25</v>
      </c>
      <c r="B25" s="192">
        <f>B16+B23+B24</f>
        <v>3712849.1400000006</v>
      </c>
      <c r="C25" s="192">
        <v>0</v>
      </c>
      <c r="D25" s="192">
        <v>0</v>
      </c>
      <c r="E25" s="192">
        <f t="shared" ref="E25" si="9">E16+E23+E24</f>
        <v>1730029.6000000015</v>
      </c>
      <c r="F25" s="153">
        <f>E25/B25*100</f>
        <v>46.595741835069582</v>
      </c>
      <c r="G25" s="154" t="e">
        <f t="shared" si="8"/>
        <v>#DIV/0!</v>
      </c>
    </row>
    <row r="26" spans="1:7" ht="15.75" thickTop="1" x14ac:dyDescent="0.25">
      <c r="A26" s="43"/>
      <c r="B26" s="44"/>
      <c r="C26" s="44"/>
      <c r="D26" s="44"/>
      <c r="E26" s="44"/>
      <c r="F26" s="44"/>
    </row>
    <row r="27" spans="1:7" x14ac:dyDescent="0.25">
      <c r="A27" s="246" t="s">
        <v>26</v>
      </c>
      <c r="B27" s="246"/>
      <c r="C27" s="246"/>
      <c r="D27" s="246"/>
      <c r="E27" s="246"/>
      <c r="F27" s="246"/>
      <c r="G27" s="246"/>
    </row>
    <row r="28" spans="1:7" ht="9.9499999999999993" customHeight="1" x14ac:dyDescent="0.25">
      <c r="A28" s="45"/>
      <c r="B28" s="46"/>
      <c r="C28" s="46"/>
      <c r="D28" s="46"/>
      <c r="E28" s="46"/>
      <c r="F28" s="46"/>
      <c r="G28" s="47"/>
    </row>
    <row r="29" spans="1:7" ht="15" customHeight="1" x14ac:dyDescent="0.25">
      <c r="A29" s="243" t="s">
        <v>27</v>
      </c>
      <c r="B29" s="243"/>
      <c r="C29" s="243"/>
      <c r="D29" s="243"/>
      <c r="E29" s="243"/>
      <c r="F29" s="243"/>
      <c r="G29" s="243"/>
    </row>
    <row r="30" spans="1:7" ht="9.9499999999999993" customHeight="1" x14ac:dyDescent="0.25">
      <c r="A30" s="48"/>
      <c r="B30" s="48"/>
      <c r="C30" s="48"/>
      <c r="D30" s="48"/>
      <c r="E30" s="48"/>
      <c r="F30" s="48"/>
      <c r="G30" s="47"/>
    </row>
    <row r="31" spans="1:7" ht="39.950000000000003" customHeight="1" x14ac:dyDescent="0.25">
      <c r="A31" s="243" t="s">
        <v>28</v>
      </c>
      <c r="B31" s="243"/>
      <c r="C31" s="243"/>
      <c r="D31" s="243"/>
      <c r="E31" s="243"/>
      <c r="F31" s="243"/>
      <c r="G31" s="243"/>
    </row>
    <row r="32" spans="1:7" ht="9.9499999999999993" customHeight="1" x14ac:dyDescent="0.25">
      <c r="A32" s="49"/>
      <c r="B32" s="245"/>
      <c r="C32" s="245"/>
      <c r="D32" s="245"/>
      <c r="E32" s="245"/>
      <c r="F32" s="245"/>
      <c r="G32" s="47"/>
    </row>
    <row r="33" spans="1:7" ht="15" customHeight="1" x14ac:dyDescent="0.25">
      <c r="A33" s="243" t="s">
        <v>29</v>
      </c>
      <c r="B33" s="243"/>
      <c r="C33" s="243"/>
      <c r="D33" s="243"/>
      <c r="E33" s="243"/>
      <c r="F33" s="243"/>
      <c r="G33" s="243"/>
    </row>
  </sheetData>
  <mergeCells count="8">
    <mergeCell ref="A33:G33"/>
    <mergeCell ref="A1:G1"/>
    <mergeCell ref="A3:G3"/>
    <mergeCell ref="A5:G5"/>
    <mergeCell ref="B32:F32"/>
    <mergeCell ref="A29:G29"/>
    <mergeCell ref="A27:G27"/>
    <mergeCell ref="A31:G3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&amp;LUpravno vijeće
59. sjednica&amp;CIzvještaj o izvršenju financijskog plana za 2024. godinu&amp;RTočka 3. dnevnog reda
26.03.2025.</oddHeader>
    <oddFooter>&amp;LNastavni zavod za javno zdravstvo Dr. Andrija Štampar&amp;C&amp;A&amp;R&amp;P/&amp;N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CF0F8"/>
    <pageSetUpPr fitToPage="1"/>
  </sheetPr>
  <dimension ref="A1:H133"/>
  <sheetViews>
    <sheetView view="pageLayout" zoomScaleNormal="100" workbookViewId="0">
      <selection activeCell="G4" sqref="G4"/>
    </sheetView>
  </sheetViews>
  <sheetFormatPr defaultRowHeight="15" x14ac:dyDescent="0.25"/>
  <cols>
    <col min="1" max="1" width="10.7109375" style="3" customWidth="1"/>
    <col min="2" max="2" width="75.7109375" style="3" customWidth="1"/>
    <col min="3" max="3" width="15.7109375" style="185" customWidth="1"/>
    <col min="4" max="8" width="15.7109375" style="29" customWidth="1"/>
    <col min="9" max="16384" width="9.140625" style="3"/>
  </cols>
  <sheetData>
    <row r="1" spans="1:8" ht="15.75" customHeight="1" x14ac:dyDescent="0.25">
      <c r="A1" s="244" t="s">
        <v>1</v>
      </c>
      <c r="B1" s="244"/>
      <c r="C1" s="244"/>
      <c r="D1" s="244"/>
      <c r="E1" s="244"/>
      <c r="F1" s="244"/>
      <c r="G1" s="244"/>
      <c r="H1" s="244"/>
    </row>
    <row r="2" spans="1:8" ht="15.75" x14ac:dyDescent="0.25">
      <c r="A2" s="1"/>
      <c r="B2" s="4"/>
      <c r="C2" s="183"/>
      <c r="D2" s="50"/>
      <c r="E2" s="51"/>
      <c r="F2" s="51"/>
      <c r="G2" s="52"/>
      <c r="H2" s="52"/>
    </row>
    <row r="3" spans="1:8" ht="18" customHeight="1" x14ac:dyDescent="0.25">
      <c r="A3" s="244" t="s">
        <v>30</v>
      </c>
      <c r="B3" s="244"/>
      <c r="C3" s="244"/>
      <c r="D3" s="244"/>
      <c r="E3" s="244"/>
      <c r="F3" s="244"/>
      <c r="G3" s="244"/>
      <c r="H3" s="244"/>
    </row>
    <row r="4" spans="1:8" ht="15.75" x14ac:dyDescent="0.25">
      <c r="A4" s="1"/>
      <c r="B4" s="4"/>
      <c r="C4" s="183"/>
      <c r="D4" s="50"/>
      <c r="E4" s="51"/>
      <c r="F4" s="51"/>
      <c r="G4" s="52"/>
      <c r="H4" s="52"/>
    </row>
    <row r="5" spans="1:8" ht="15.75" customHeight="1" x14ac:dyDescent="0.25">
      <c r="A5" s="244" t="s">
        <v>31</v>
      </c>
      <c r="B5" s="244"/>
      <c r="C5" s="244"/>
      <c r="D5" s="244"/>
      <c r="E5" s="244"/>
      <c r="F5" s="244"/>
      <c r="G5" s="244"/>
      <c r="H5" s="244"/>
    </row>
    <row r="6" spans="1:8" ht="15.75" thickBot="1" x14ac:dyDescent="0.3">
      <c r="A6" s="11"/>
      <c r="B6" s="11"/>
      <c r="C6" s="184"/>
      <c r="D6" s="53"/>
      <c r="E6" s="54"/>
      <c r="F6" s="54"/>
    </row>
    <row r="7" spans="1:8" s="59" customFormat="1" ht="46.5" customHeight="1" thickTop="1" thickBot="1" x14ac:dyDescent="0.3">
      <c r="A7" s="55" t="s">
        <v>32</v>
      </c>
      <c r="B7" s="56" t="s">
        <v>33</v>
      </c>
      <c r="C7" s="193" t="s">
        <v>34</v>
      </c>
      <c r="D7" s="193" t="s">
        <v>35</v>
      </c>
      <c r="E7" s="193" t="s">
        <v>36</v>
      </c>
      <c r="F7" s="193" t="s">
        <v>37</v>
      </c>
      <c r="G7" s="57" t="s">
        <v>38</v>
      </c>
      <c r="H7" s="58" t="s">
        <v>39</v>
      </c>
    </row>
    <row r="8" spans="1:8" s="38" customFormat="1" ht="9.9499999999999993" customHeight="1" thickTop="1" thickBot="1" x14ac:dyDescent="0.3">
      <c r="A8" s="60">
        <v>0</v>
      </c>
      <c r="B8" s="61">
        <v>1</v>
      </c>
      <c r="C8" s="194">
        <v>2</v>
      </c>
      <c r="D8" s="195">
        <v>3</v>
      </c>
      <c r="E8" s="194">
        <v>4</v>
      </c>
      <c r="F8" s="195">
        <v>5</v>
      </c>
      <c r="G8" s="62">
        <v>6</v>
      </c>
      <c r="H8" s="63">
        <v>7</v>
      </c>
    </row>
    <row r="9" spans="1:8" ht="24.95" customHeight="1" thickTop="1" x14ac:dyDescent="0.25">
      <c r="A9" s="64"/>
      <c r="B9" s="65" t="s">
        <v>40</v>
      </c>
      <c r="C9" s="196">
        <f t="shared" ref="C9:F9" si="0">C10+C48</f>
        <v>17323381.390000001</v>
      </c>
      <c r="D9" s="196">
        <f t="shared" si="0"/>
        <v>17028850</v>
      </c>
      <c r="E9" s="196">
        <f t="shared" si="0"/>
        <v>18132500</v>
      </c>
      <c r="F9" s="196">
        <f t="shared" si="0"/>
        <v>18293131.25</v>
      </c>
      <c r="G9" s="66">
        <f>F9/C9*100</f>
        <v>105.59792478251269</v>
      </c>
      <c r="H9" s="67">
        <f>F9/E9*100</f>
        <v>100.88587481042327</v>
      </c>
    </row>
    <row r="10" spans="1:8" ht="24.95" customHeight="1" x14ac:dyDescent="0.25">
      <c r="A10" s="68">
        <v>6</v>
      </c>
      <c r="B10" s="69" t="s">
        <v>41</v>
      </c>
      <c r="C10" s="197">
        <f t="shared" ref="C10:F10" si="1">C11+C23+C30+C33+C39+C45</f>
        <v>17316586.120000001</v>
      </c>
      <c r="D10" s="197">
        <f t="shared" si="1"/>
        <v>17028850</v>
      </c>
      <c r="E10" s="197">
        <f t="shared" si="1"/>
        <v>18127500</v>
      </c>
      <c r="F10" s="197">
        <f t="shared" si="1"/>
        <v>18293131.25</v>
      </c>
      <c r="G10" s="70">
        <f t="shared" ref="G10:G51" si="2">F10/C10*100</f>
        <v>105.63936288153313</v>
      </c>
      <c r="H10" s="71">
        <f t="shared" ref="H10:H51" si="3">F10/E10*100</f>
        <v>100.91370155840573</v>
      </c>
    </row>
    <row r="11" spans="1:8" ht="24.95" customHeight="1" x14ac:dyDescent="0.25">
      <c r="A11" s="72" t="s">
        <v>42</v>
      </c>
      <c r="B11" s="73" t="s">
        <v>43</v>
      </c>
      <c r="C11" s="198">
        <f t="shared" ref="C11:F11" si="4">C14+C16+C18+C21+C12</f>
        <v>2125169.65</v>
      </c>
      <c r="D11" s="198">
        <f t="shared" si="4"/>
        <v>1242850</v>
      </c>
      <c r="E11" s="198">
        <f t="shared" si="4"/>
        <v>799000</v>
      </c>
      <c r="F11" s="198">
        <f t="shared" si="4"/>
        <v>679376.49000000011</v>
      </c>
      <c r="G11" s="74">
        <f t="shared" si="2"/>
        <v>31.968106169782732</v>
      </c>
      <c r="H11" s="75">
        <f t="shared" si="3"/>
        <v>85.028346683354201</v>
      </c>
    </row>
    <row r="12" spans="1:8" ht="24.95" customHeight="1" x14ac:dyDescent="0.25">
      <c r="A12" s="76">
        <v>632</v>
      </c>
      <c r="B12" s="77" t="s">
        <v>44</v>
      </c>
      <c r="C12" s="199">
        <v>0</v>
      </c>
      <c r="D12" s="199">
        <v>0</v>
      </c>
      <c r="E12" s="199">
        <f t="shared" ref="E12:F12" si="5">E13</f>
        <v>0</v>
      </c>
      <c r="F12" s="199">
        <f t="shared" si="5"/>
        <v>9532.91</v>
      </c>
      <c r="G12" s="78" t="e">
        <f t="shared" si="2"/>
        <v>#DIV/0!</v>
      </c>
      <c r="H12" s="79" t="e">
        <f t="shared" si="3"/>
        <v>#DIV/0!</v>
      </c>
    </row>
    <row r="13" spans="1:8" ht="24.95" customHeight="1" x14ac:dyDescent="0.25">
      <c r="A13" s="80">
        <v>6321</v>
      </c>
      <c r="B13" s="81" t="s">
        <v>45</v>
      </c>
      <c r="C13" s="200">
        <v>0</v>
      </c>
      <c r="D13" s="200">
        <v>0</v>
      </c>
      <c r="E13" s="200">
        <v>0</v>
      </c>
      <c r="F13" s="200">
        <v>9532.91</v>
      </c>
      <c r="G13" s="82" t="e">
        <f t="shared" si="2"/>
        <v>#DIV/0!</v>
      </c>
      <c r="H13" s="83" t="e">
        <f t="shared" si="3"/>
        <v>#DIV/0!</v>
      </c>
    </row>
    <row r="14" spans="1:8" ht="24.95" customHeight="1" x14ac:dyDescent="0.25">
      <c r="A14" s="84" t="s">
        <v>46</v>
      </c>
      <c r="B14" s="85" t="s">
        <v>47</v>
      </c>
      <c r="C14" s="201">
        <v>424172.62</v>
      </c>
      <c r="D14" s="201">
        <f t="shared" ref="D14:F14" si="6">D15</f>
        <v>375000</v>
      </c>
      <c r="E14" s="201">
        <f t="shared" si="6"/>
        <v>35000</v>
      </c>
      <c r="F14" s="201">
        <f t="shared" si="6"/>
        <v>65391.360000000001</v>
      </c>
      <c r="G14" s="86">
        <f t="shared" si="2"/>
        <v>15.41621427615955</v>
      </c>
      <c r="H14" s="87">
        <f t="shared" si="3"/>
        <v>186.83245714285715</v>
      </c>
    </row>
    <row r="15" spans="1:8" ht="24.95" customHeight="1" x14ac:dyDescent="0.25">
      <c r="A15" s="80" t="s">
        <v>48</v>
      </c>
      <c r="B15" s="81" t="s">
        <v>49</v>
      </c>
      <c r="C15" s="200">
        <v>424172.62</v>
      </c>
      <c r="D15" s="200">
        <v>375000</v>
      </c>
      <c r="E15" s="200">
        <v>35000</v>
      </c>
      <c r="F15" s="200">
        <v>65391.360000000001</v>
      </c>
      <c r="G15" s="82">
        <f t="shared" si="2"/>
        <v>15.41621427615955</v>
      </c>
      <c r="H15" s="83">
        <f t="shared" si="3"/>
        <v>186.83245714285715</v>
      </c>
    </row>
    <row r="16" spans="1:8" ht="24.95" customHeight="1" x14ac:dyDescent="0.25">
      <c r="A16" s="84" t="s">
        <v>50</v>
      </c>
      <c r="B16" s="85" t="s">
        <v>51</v>
      </c>
      <c r="C16" s="201">
        <v>265258.21999999997</v>
      </c>
      <c r="D16" s="201">
        <f t="shared" ref="D16:F16" si="7">D17</f>
        <v>150000</v>
      </c>
      <c r="E16" s="201">
        <f t="shared" si="7"/>
        <v>150000</v>
      </c>
      <c r="F16" s="201">
        <f t="shared" si="7"/>
        <v>192311.13</v>
      </c>
      <c r="G16" s="86">
        <f t="shared" si="2"/>
        <v>72.499593038059302</v>
      </c>
      <c r="H16" s="87">
        <f t="shared" si="3"/>
        <v>128.20742000000001</v>
      </c>
    </row>
    <row r="17" spans="1:8" ht="24.95" customHeight="1" x14ac:dyDescent="0.25">
      <c r="A17" s="80" t="s">
        <v>52</v>
      </c>
      <c r="B17" s="81" t="s">
        <v>53</v>
      </c>
      <c r="C17" s="200">
        <v>265258.21999999997</v>
      </c>
      <c r="D17" s="200">
        <v>150000</v>
      </c>
      <c r="E17" s="200">
        <v>150000</v>
      </c>
      <c r="F17" s="200">
        <v>192311.13</v>
      </c>
      <c r="G17" s="82">
        <f t="shared" si="2"/>
        <v>72.499593038059302</v>
      </c>
      <c r="H17" s="83">
        <f t="shared" si="3"/>
        <v>128.20742000000001</v>
      </c>
    </row>
    <row r="18" spans="1:8" ht="24.95" customHeight="1" x14ac:dyDescent="0.25">
      <c r="A18" s="84" t="s">
        <v>54</v>
      </c>
      <c r="B18" s="85" t="s">
        <v>55</v>
      </c>
      <c r="C18" s="201">
        <f t="shared" ref="C18:F18" si="8">SUM(C19:C20)</f>
        <v>1435738.81</v>
      </c>
      <c r="D18" s="201">
        <f t="shared" si="8"/>
        <v>717850</v>
      </c>
      <c r="E18" s="201">
        <f t="shared" si="8"/>
        <v>614000</v>
      </c>
      <c r="F18" s="201">
        <f t="shared" si="8"/>
        <v>412141.09</v>
      </c>
      <c r="G18" s="86">
        <f t="shared" si="2"/>
        <v>28.705854235423224</v>
      </c>
      <c r="H18" s="87">
        <f t="shared" si="3"/>
        <v>67.123956026058636</v>
      </c>
    </row>
    <row r="19" spans="1:8" ht="24.95" customHeight="1" x14ac:dyDescent="0.25">
      <c r="A19" s="80" t="s">
        <v>56</v>
      </c>
      <c r="B19" s="81" t="s">
        <v>57</v>
      </c>
      <c r="C19" s="200">
        <v>603314.66</v>
      </c>
      <c r="D19" s="200">
        <v>563850</v>
      </c>
      <c r="E19" s="200">
        <v>530000</v>
      </c>
      <c r="F19" s="200">
        <v>300154.88</v>
      </c>
      <c r="G19" s="82">
        <f t="shared" si="2"/>
        <v>49.750967430494725</v>
      </c>
      <c r="H19" s="83">
        <f t="shared" si="3"/>
        <v>56.632996226415102</v>
      </c>
    </row>
    <row r="20" spans="1:8" s="30" customFormat="1" ht="24.95" customHeight="1" x14ac:dyDescent="0.25">
      <c r="A20" s="80" t="s">
        <v>58</v>
      </c>
      <c r="B20" s="81" t="s">
        <v>59</v>
      </c>
      <c r="C20" s="200">
        <v>832424.15</v>
      </c>
      <c r="D20" s="200">
        <v>154000</v>
      </c>
      <c r="E20" s="200">
        <v>84000</v>
      </c>
      <c r="F20" s="200">
        <v>111986.21</v>
      </c>
      <c r="G20" s="82">
        <f t="shared" si="2"/>
        <v>13.453022716844531</v>
      </c>
      <c r="H20" s="83">
        <f t="shared" si="3"/>
        <v>133.31691666666669</v>
      </c>
    </row>
    <row r="21" spans="1:8" ht="24.95" customHeight="1" x14ac:dyDescent="0.25">
      <c r="A21" s="84" t="s">
        <v>60</v>
      </c>
      <c r="B21" s="85" t="s">
        <v>61</v>
      </c>
      <c r="C21" s="201">
        <v>0</v>
      </c>
      <c r="D21" s="201">
        <f t="shared" ref="D21:F21" si="9">D22</f>
        <v>0</v>
      </c>
      <c r="E21" s="201">
        <f t="shared" si="9"/>
        <v>0</v>
      </c>
      <c r="F21" s="201">
        <f t="shared" si="9"/>
        <v>0</v>
      </c>
      <c r="G21" s="86" t="e">
        <f t="shared" si="2"/>
        <v>#DIV/0!</v>
      </c>
      <c r="H21" s="87" t="e">
        <f t="shared" si="3"/>
        <v>#DIV/0!</v>
      </c>
    </row>
    <row r="22" spans="1:8" ht="24.95" customHeight="1" x14ac:dyDescent="0.25">
      <c r="A22" s="80">
        <v>6391</v>
      </c>
      <c r="B22" s="81" t="s">
        <v>62</v>
      </c>
      <c r="C22" s="200">
        <v>0</v>
      </c>
      <c r="D22" s="200">
        <v>0</v>
      </c>
      <c r="E22" s="200">
        <v>0</v>
      </c>
      <c r="F22" s="200">
        <v>0</v>
      </c>
      <c r="G22" s="82" t="e">
        <f t="shared" si="2"/>
        <v>#DIV/0!</v>
      </c>
      <c r="H22" s="83" t="e">
        <f t="shared" si="3"/>
        <v>#DIV/0!</v>
      </c>
    </row>
    <row r="23" spans="1:8" ht="24.95" customHeight="1" x14ac:dyDescent="0.25">
      <c r="A23" s="72">
        <v>64</v>
      </c>
      <c r="B23" s="73" t="s">
        <v>63</v>
      </c>
      <c r="C23" s="198">
        <f t="shared" ref="C23:F23" si="10">C24+C28</f>
        <v>87808.18</v>
      </c>
      <c r="D23" s="198">
        <f t="shared" si="10"/>
        <v>39000</v>
      </c>
      <c r="E23" s="198">
        <f t="shared" si="10"/>
        <v>39000</v>
      </c>
      <c r="F23" s="198">
        <f t="shared" si="10"/>
        <v>39707.009999999995</v>
      </c>
      <c r="G23" s="74">
        <f t="shared" si="2"/>
        <v>45.220171970310737</v>
      </c>
      <c r="H23" s="75">
        <f t="shared" si="3"/>
        <v>101.81284615384614</v>
      </c>
    </row>
    <row r="24" spans="1:8" ht="24.95" customHeight="1" x14ac:dyDescent="0.25">
      <c r="A24" s="84">
        <v>641</v>
      </c>
      <c r="B24" s="85" t="s">
        <v>64</v>
      </c>
      <c r="C24" s="201">
        <f t="shared" ref="C24:F24" si="11">SUM(C25:C27)</f>
        <v>27843.129999999997</v>
      </c>
      <c r="D24" s="201">
        <f t="shared" si="11"/>
        <v>1000</v>
      </c>
      <c r="E24" s="201">
        <f t="shared" si="11"/>
        <v>1000</v>
      </c>
      <c r="F24" s="201">
        <f t="shared" si="11"/>
        <v>850.13</v>
      </c>
      <c r="G24" s="86">
        <f t="shared" si="2"/>
        <v>3.0532845983910577</v>
      </c>
      <c r="H24" s="87">
        <f t="shared" si="3"/>
        <v>85.012999999999991</v>
      </c>
    </row>
    <row r="25" spans="1:8" ht="24.95" customHeight="1" x14ac:dyDescent="0.25">
      <c r="A25" s="80">
        <v>6413</v>
      </c>
      <c r="B25" s="81" t="s">
        <v>65</v>
      </c>
      <c r="C25" s="200">
        <v>0</v>
      </c>
      <c r="D25" s="200">
        <v>0</v>
      </c>
      <c r="E25" s="200">
        <v>0</v>
      </c>
      <c r="F25" s="200">
        <v>0</v>
      </c>
      <c r="G25" s="82" t="e">
        <f t="shared" si="2"/>
        <v>#DIV/0!</v>
      </c>
      <c r="H25" s="83" t="e">
        <f t="shared" si="3"/>
        <v>#DIV/0!</v>
      </c>
    </row>
    <row r="26" spans="1:8" ht="24.95" customHeight="1" x14ac:dyDescent="0.25">
      <c r="A26" s="80">
        <v>6414</v>
      </c>
      <c r="B26" s="81" t="s">
        <v>66</v>
      </c>
      <c r="C26" s="200">
        <v>27835.42</v>
      </c>
      <c r="D26" s="200">
        <v>1000</v>
      </c>
      <c r="E26" s="200">
        <v>1000</v>
      </c>
      <c r="F26" s="200">
        <v>850.13</v>
      </c>
      <c r="G26" s="82">
        <f t="shared" si="2"/>
        <v>3.0541303131046704</v>
      </c>
      <c r="H26" s="83">
        <f t="shared" si="3"/>
        <v>85.012999999999991</v>
      </c>
    </row>
    <row r="27" spans="1:8" ht="24.95" customHeight="1" x14ac:dyDescent="0.25">
      <c r="A27" s="80">
        <v>6415</v>
      </c>
      <c r="B27" s="81" t="s">
        <v>67</v>
      </c>
      <c r="C27" s="200">
        <v>7.71</v>
      </c>
      <c r="D27" s="200">
        <v>0</v>
      </c>
      <c r="E27" s="200">
        <v>0</v>
      </c>
      <c r="F27" s="200">
        <v>0</v>
      </c>
      <c r="G27" s="82">
        <f t="shared" si="2"/>
        <v>0</v>
      </c>
      <c r="H27" s="83" t="e">
        <f t="shared" si="3"/>
        <v>#DIV/0!</v>
      </c>
    </row>
    <row r="28" spans="1:8" ht="24.95" customHeight="1" x14ac:dyDescent="0.25">
      <c r="A28" s="84">
        <v>642</v>
      </c>
      <c r="B28" s="85" t="s">
        <v>68</v>
      </c>
      <c r="C28" s="201">
        <v>59965.05</v>
      </c>
      <c r="D28" s="201">
        <v>38000</v>
      </c>
      <c r="E28" s="201">
        <f t="shared" ref="E28:F28" si="12">E29</f>
        <v>38000</v>
      </c>
      <c r="F28" s="201">
        <f t="shared" si="12"/>
        <v>38856.879999999997</v>
      </c>
      <c r="G28" s="86">
        <f t="shared" si="2"/>
        <v>64.799212207777686</v>
      </c>
      <c r="H28" s="87">
        <f t="shared" si="3"/>
        <v>102.25494736842104</v>
      </c>
    </row>
    <row r="29" spans="1:8" ht="24.95" customHeight="1" x14ac:dyDescent="0.25">
      <c r="A29" s="80">
        <v>6429</v>
      </c>
      <c r="B29" s="81" t="s">
        <v>69</v>
      </c>
      <c r="C29" s="200">
        <v>59965.05</v>
      </c>
      <c r="D29" s="200">
        <v>38000</v>
      </c>
      <c r="E29" s="200">
        <v>38000</v>
      </c>
      <c r="F29" s="200">
        <v>38856.879999999997</v>
      </c>
      <c r="G29" s="82">
        <f t="shared" si="2"/>
        <v>64.799212207777686</v>
      </c>
      <c r="H29" s="83">
        <f t="shared" si="3"/>
        <v>102.25494736842104</v>
      </c>
    </row>
    <row r="30" spans="1:8" ht="24.95" customHeight="1" x14ac:dyDescent="0.25">
      <c r="A30" s="72">
        <v>65</v>
      </c>
      <c r="B30" s="73" t="s">
        <v>70</v>
      </c>
      <c r="C30" s="198">
        <v>104212.75</v>
      </c>
      <c r="D30" s="198">
        <f t="shared" ref="D30:F30" si="13">D31</f>
        <v>50000</v>
      </c>
      <c r="E30" s="198">
        <f t="shared" si="13"/>
        <v>129800</v>
      </c>
      <c r="F30" s="198">
        <f t="shared" si="13"/>
        <v>112743.31</v>
      </c>
      <c r="G30" s="74">
        <f t="shared" si="2"/>
        <v>108.1857162391358</v>
      </c>
      <c r="H30" s="75">
        <f t="shared" si="3"/>
        <v>86.859252696456082</v>
      </c>
    </row>
    <row r="31" spans="1:8" ht="24.95" customHeight="1" x14ac:dyDescent="0.25">
      <c r="A31" s="84">
        <v>652</v>
      </c>
      <c r="B31" s="85" t="s">
        <v>71</v>
      </c>
      <c r="C31" s="201">
        <v>104212.75</v>
      </c>
      <c r="D31" s="201">
        <f t="shared" ref="D31:F31" si="14">D32</f>
        <v>50000</v>
      </c>
      <c r="E31" s="201">
        <f t="shared" si="14"/>
        <v>129800</v>
      </c>
      <c r="F31" s="201">
        <f t="shared" si="14"/>
        <v>112743.31</v>
      </c>
      <c r="G31" s="86">
        <f t="shared" si="2"/>
        <v>108.1857162391358</v>
      </c>
      <c r="H31" s="87">
        <f t="shared" si="3"/>
        <v>86.859252696456082</v>
      </c>
    </row>
    <row r="32" spans="1:8" ht="24.95" customHeight="1" x14ac:dyDescent="0.25">
      <c r="A32" s="80">
        <v>6526</v>
      </c>
      <c r="B32" s="81" t="s">
        <v>72</v>
      </c>
      <c r="C32" s="200">
        <v>104212.75</v>
      </c>
      <c r="D32" s="200">
        <v>50000</v>
      </c>
      <c r="E32" s="200">
        <v>129800</v>
      </c>
      <c r="F32" s="200">
        <v>112743.31</v>
      </c>
      <c r="G32" s="82">
        <f t="shared" si="2"/>
        <v>108.1857162391358</v>
      </c>
      <c r="H32" s="83">
        <f t="shared" si="3"/>
        <v>86.859252696456082</v>
      </c>
    </row>
    <row r="33" spans="1:8" ht="24.95" customHeight="1" x14ac:dyDescent="0.25">
      <c r="A33" s="72">
        <v>66</v>
      </c>
      <c r="B33" s="73" t="s">
        <v>73</v>
      </c>
      <c r="C33" s="198">
        <f t="shared" ref="C33:F33" si="15">C34+C37</f>
        <v>6101487.1900000004</v>
      </c>
      <c r="D33" s="198">
        <f t="shared" si="15"/>
        <v>5986400</v>
      </c>
      <c r="E33" s="198">
        <f t="shared" si="15"/>
        <v>5676400</v>
      </c>
      <c r="F33" s="198">
        <f t="shared" si="15"/>
        <v>5915269</v>
      </c>
      <c r="G33" s="74">
        <f t="shared" si="2"/>
        <v>96.947986872688972</v>
      </c>
      <c r="H33" s="75">
        <f t="shared" si="3"/>
        <v>104.20810725107464</v>
      </c>
    </row>
    <row r="34" spans="1:8" ht="24.95" customHeight="1" x14ac:dyDescent="0.25">
      <c r="A34" s="84">
        <v>661</v>
      </c>
      <c r="B34" s="85" t="s">
        <v>74</v>
      </c>
      <c r="C34" s="201">
        <f t="shared" ref="C34:F34" si="16">C36+C35</f>
        <v>6100499.6000000006</v>
      </c>
      <c r="D34" s="201">
        <f t="shared" si="16"/>
        <v>5986400</v>
      </c>
      <c r="E34" s="201">
        <f t="shared" si="16"/>
        <v>5661400</v>
      </c>
      <c r="F34" s="201">
        <f t="shared" si="16"/>
        <v>5901581.9299999997</v>
      </c>
      <c r="G34" s="86">
        <f t="shared" si="2"/>
        <v>96.739321645066568</v>
      </c>
      <c r="H34" s="87">
        <f t="shared" si="3"/>
        <v>104.24244762779524</v>
      </c>
    </row>
    <row r="35" spans="1:8" ht="24.95" customHeight="1" x14ac:dyDescent="0.25">
      <c r="A35" s="80">
        <v>6614</v>
      </c>
      <c r="B35" s="81" t="s">
        <v>75</v>
      </c>
      <c r="C35" s="200">
        <v>1296.56</v>
      </c>
      <c r="D35" s="200">
        <v>1400</v>
      </c>
      <c r="E35" s="200">
        <v>1400</v>
      </c>
      <c r="F35" s="200">
        <v>477.3</v>
      </c>
      <c r="G35" s="82">
        <f t="shared" si="2"/>
        <v>36.812796939594008</v>
      </c>
      <c r="H35" s="83">
        <f t="shared" si="3"/>
        <v>34.092857142857142</v>
      </c>
    </row>
    <row r="36" spans="1:8" ht="24.95" customHeight="1" x14ac:dyDescent="0.25">
      <c r="A36" s="80">
        <v>6615</v>
      </c>
      <c r="B36" s="81" t="s">
        <v>74</v>
      </c>
      <c r="C36" s="200">
        <v>6099203.040000001</v>
      </c>
      <c r="D36" s="200">
        <v>5985000</v>
      </c>
      <c r="E36" s="200">
        <v>5660000</v>
      </c>
      <c r="F36" s="202">
        <v>5901104.6299999999</v>
      </c>
      <c r="G36" s="82">
        <f t="shared" si="2"/>
        <v>96.752060741365298</v>
      </c>
      <c r="H36" s="83">
        <f t="shared" si="3"/>
        <v>104.25979911660777</v>
      </c>
    </row>
    <row r="37" spans="1:8" ht="24.95" customHeight="1" x14ac:dyDescent="0.25">
      <c r="A37" s="84">
        <v>663</v>
      </c>
      <c r="B37" s="85" t="s">
        <v>76</v>
      </c>
      <c r="C37" s="203">
        <v>987.59</v>
      </c>
      <c r="D37" s="203">
        <f t="shared" ref="D37:F37" si="17">D38</f>
        <v>0</v>
      </c>
      <c r="E37" s="203">
        <f t="shared" si="17"/>
        <v>15000</v>
      </c>
      <c r="F37" s="203">
        <f t="shared" si="17"/>
        <v>13687.07</v>
      </c>
      <c r="G37" s="89">
        <f t="shared" si="2"/>
        <v>1385.906094634413</v>
      </c>
      <c r="H37" s="90">
        <f t="shared" si="3"/>
        <v>91.247133333333323</v>
      </c>
    </row>
    <row r="38" spans="1:8" ht="24.95" customHeight="1" x14ac:dyDescent="0.25">
      <c r="A38" s="80">
        <v>6631</v>
      </c>
      <c r="B38" s="81" t="s">
        <v>77</v>
      </c>
      <c r="C38" s="200">
        <v>987.59</v>
      </c>
      <c r="D38" s="200">
        <v>0</v>
      </c>
      <c r="E38" s="200">
        <v>15000</v>
      </c>
      <c r="F38" s="202">
        <v>13687.07</v>
      </c>
      <c r="G38" s="82">
        <f t="shared" si="2"/>
        <v>1385.906094634413</v>
      </c>
      <c r="H38" s="83">
        <f t="shared" si="3"/>
        <v>91.247133333333323</v>
      </c>
    </row>
    <row r="39" spans="1:8" ht="24.95" customHeight="1" x14ac:dyDescent="0.25">
      <c r="A39" s="72">
        <v>67</v>
      </c>
      <c r="B39" s="73" t="s">
        <v>78</v>
      </c>
      <c r="C39" s="198">
        <f t="shared" ref="C39:F39" si="18">C40+C43</f>
        <v>8897908.3500000015</v>
      </c>
      <c r="D39" s="198">
        <f t="shared" si="18"/>
        <v>9710600</v>
      </c>
      <c r="E39" s="198">
        <f t="shared" si="18"/>
        <v>11483300</v>
      </c>
      <c r="F39" s="198">
        <f t="shared" si="18"/>
        <v>11546035.440000001</v>
      </c>
      <c r="G39" s="74">
        <f t="shared" si="2"/>
        <v>129.76123135725487</v>
      </c>
      <c r="H39" s="75">
        <f t="shared" si="3"/>
        <v>100.54631891529439</v>
      </c>
    </row>
    <row r="40" spans="1:8" ht="24.95" customHeight="1" x14ac:dyDescent="0.25">
      <c r="A40" s="76">
        <v>671</v>
      </c>
      <c r="B40" s="77" t="s">
        <v>79</v>
      </c>
      <c r="C40" s="199">
        <f t="shared" ref="C40:F40" si="19">SUM(C41:C42)</f>
        <v>298540.96999999997</v>
      </c>
      <c r="D40" s="199">
        <f t="shared" si="19"/>
        <v>710600</v>
      </c>
      <c r="E40" s="199">
        <f t="shared" si="19"/>
        <v>833300</v>
      </c>
      <c r="F40" s="199">
        <f t="shared" si="19"/>
        <v>326943.46999999997</v>
      </c>
      <c r="G40" s="78">
        <f t="shared" si="2"/>
        <v>109.51376958412106</v>
      </c>
      <c r="H40" s="79">
        <f t="shared" si="3"/>
        <v>39.234785791431655</v>
      </c>
    </row>
    <row r="41" spans="1:8" ht="24.95" customHeight="1" x14ac:dyDescent="0.25">
      <c r="A41" s="80">
        <v>6711</v>
      </c>
      <c r="B41" s="81" t="s">
        <v>80</v>
      </c>
      <c r="C41" s="200">
        <v>174981.91</v>
      </c>
      <c r="D41" s="200">
        <v>660600</v>
      </c>
      <c r="E41" s="200">
        <v>713300</v>
      </c>
      <c r="F41" s="202">
        <v>205443.47</v>
      </c>
      <c r="G41" s="82">
        <f t="shared" si="2"/>
        <v>117.40840524600513</v>
      </c>
      <c r="H41" s="83">
        <f t="shared" si="3"/>
        <v>28.801832328613486</v>
      </c>
    </row>
    <row r="42" spans="1:8" ht="24.95" customHeight="1" x14ac:dyDescent="0.25">
      <c r="A42" s="80">
        <v>6712</v>
      </c>
      <c r="B42" s="81" t="s">
        <v>81</v>
      </c>
      <c r="C42" s="200">
        <v>123559.06</v>
      </c>
      <c r="D42" s="200">
        <v>50000</v>
      </c>
      <c r="E42" s="200">
        <v>120000</v>
      </c>
      <c r="F42" s="202">
        <v>121500</v>
      </c>
      <c r="G42" s="82">
        <f t="shared" si="2"/>
        <v>98.333541870584</v>
      </c>
      <c r="H42" s="83">
        <f t="shared" si="3"/>
        <v>101.25</v>
      </c>
    </row>
    <row r="43" spans="1:8" ht="24.95" customHeight="1" x14ac:dyDescent="0.25">
      <c r="A43" s="76">
        <v>673</v>
      </c>
      <c r="B43" s="77" t="s">
        <v>82</v>
      </c>
      <c r="C43" s="199">
        <f t="shared" ref="C43:F43" si="20">C44</f>
        <v>8599367.3800000008</v>
      </c>
      <c r="D43" s="199">
        <f t="shared" si="20"/>
        <v>9000000</v>
      </c>
      <c r="E43" s="199">
        <f t="shared" si="20"/>
        <v>10650000</v>
      </c>
      <c r="F43" s="199">
        <f t="shared" si="20"/>
        <v>11219091.970000001</v>
      </c>
      <c r="G43" s="78">
        <f t="shared" si="2"/>
        <v>130.46415479460535</v>
      </c>
      <c r="H43" s="79">
        <f t="shared" si="3"/>
        <v>105.34358657276996</v>
      </c>
    </row>
    <row r="44" spans="1:8" ht="24.95" customHeight="1" x14ac:dyDescent="0.25">
      <c r="A44" s="80">
        <v>6731</v>
      </c>
      <c r="B44" s="81" t="s">
        <v>83</v>
      </c>
      <c r="C44" s="200">
        <v>8599367.3800000008</v>
      </c>
      <c r="D44" s="200">
        <v>9000000</v>
      </c>
      <c r="E44" s="200">
        <v>10650000</v>
      </c>
      <c r="F44" s="202">
        <v>11219091.970000001</v>
      </c>
      <c r="G44" s="82">
        <f t="shared" si="2"/>
        <v>130.46415479460535</v>
      </c>
      <c r="H44" s="83">
        <f t="shared" si="3"/>
        <v>105.34358657276996</v>
      </c>
    </row>
    <row r="45" spans="1:8" ht="24.95" customHeight="1" x14ac:dyDescent="0.25">
      <c r="A45" s="72">
        <v>68</v>
      </c>
      <c r="B45" s="73" t="s">
        <v>84</v>
      </c>
      <c r="C45" s="198">
        <v>0</v>
      </c>
      <c r="D45" s="198">
        <f t="shared" ref="D45:F46" si="21">D46</f>
        <v>0</v>
      </c>
      <c r="E45" s="198">
        <f t="shared" si="21"/>
        <v>0</v>
      </c>
      <c r="F45" s="198">
        <f t="shared" si="21"/>
        <v>0</v>
      </c>
      <c r="G45" s="74" t="e">
        <f t="shared" si="2"/>
        <v>#DIV/0!</v>
      </c>
      <c r="H45" s="75" t="e">
        <f t="shared" si="3"/>
        <v>#DIV/0!</v>
      </c>
    </row>
    <row r="46" spans="1:8" ht="24.95" customHeight="1" x14ac:dyDescent="0.25">
      <c r="A46" s="76">
        <v>683</v>
      </c>
      <c r="B46" s="77" t="s">
        <v>84</v>
      </c>
      <c r="C46" s="199">
        <v>0</v>
      </c>
      <c r="D46" s="199">
        <f t="shared" si="21"/>
        <v>0</v>
      </c>
      <c r="E46" s="199">
        <f t="shared" si="21"/>
        <v>0</v>
      </c>
      <c r="F46" s="199">
        <f t="shared" si="21"/>
        <v>0</v>
      </c>
      <c r="G46" s="78" t="e">
        <f t="shared" si="2"/>
        <v>#DIV/0!</v>
      </c>
      <c r="H46" s="79" t="e">
        <f t="shared" si="3"/>
        <v>#DIV/0!</v>
      </c>
    </row>
    <row r="47" spans="1:8" ht="24.95" customHeight="1" x14ac:dyDescent="0.25">
      <c r="A47" s="80">
        <v>6831</v>
      </c>
      <c r="B47" s="81" t="s">
        <v>84</v>
      </c>
      <c r="C47" s="200"/>
      <c r="D47" s="200"/>
      <c r="E47" s="200"/>
      <c r="F47" s="202"/>
      <c r="G47" s="82" t="e">
        <f t="shared" si="2"/>
        <v>#DIV/0!</v>
      </c>
      <c r="H47" s="83" t="e">
        <f t="shared" si="3"/>
        <v>#DIV/0!</v>
      </c>
    </row>
    <row r="48" spans="1:8" ht="24.95" customHeight="1" x14ac:dyDescent="0.25">
      <c r="A48" s="91">
        <v>7</v>
      </c>
      <c r="B48" s="92" t="s">
        <v>85</v>
      </c>
      <c r="C48" s="204">
        <v>6795.27</v>
      </c>
      <c r="D48" s="204">
        <f t="shared" ref="D48:F50" si="22">D49</f>
        <v>0</v>
      </c>
      <c r="E48" s="204">
        <f t="shared" si="22"/>
        <v>5000</v>
      </c>
      <c r="F48" s="204">
        <f t="shared" si="22"/>
        <v>0</v>
      </c>
      <c r="G48" s="93">
        <f t="shared" si="2"/>
        <v>0</v>
      </c>
      <c r="H48" s="94">
        <f t="shared" si="3"/>
        <v>0</v>
      </c>
    </row>
    <row r="49" spans="1:8" ht="24.95" customHeight="1" x14ac:dyDescent="0.25">
      <c r="A49" s="95">
        <v>72</v>
      </c>
      <c r="B49" s="96" t="s">
        <v>86</v>
      </c>
      <c r="C49" s="205">
        <v>6795.27</v>
      </c>
      <c r="D49" s="205">
        <f t="shared" si="22"/>
        <v>0</v>
      </c>
      <c r="E49" s="205">
        <f t="shared" si="22"/>
        <v>5000</v>
      </c>
      <c r="F49" s="205">
        <f t="shared" si="22"/>
        <v>0</v>
      </c>
      <c r="G49" s="97">
        <f t="shared" si="2"/>
        <v>0</v>
      </c>
      <c r="H49" s="98">
        <f t="shared" si="3"/>
        <v>0</v>
      </c>
    </row>
    <row r="50" spans="1:8" ht="24.95" customHeight="1" x14ac:dyDescent="0.25">
      <c r="A50" s="99">
        <v>723</v>
      </c>
      <c r="B50" s="100" t="s">
        <v>87</v>
      </c>
      <c r="C50" s="206">
        <v>6795.27</v>
      </c>
      <c r="D50" s="206">
        <f t="shared" si="22"/>
        <v>0</v>
      </c>
      <c r="E50" s="206">
        <f t="shared" si="22"/>
        <v>5000</v>
      </c>
      <c r="F50" s="206">
        <f t="shared" si="22"/>
        <v>0</v>
      </c>
      <c r="G50" s="101">
        <f t="shared" si="2"/>
        <v>0</v>
      </c>
      <c r="H50" s="102">
        <f t="shared" si="3"/>
        <v>0</v>
      </c>
    </row>
    <row r="51" spans="1:8" ht="24.95" customHeight="1" thickBot="1" x14ac:dyDescent="0.3">
      <c r="A51" s="103">
        <v>7231</v>
      </c>
      <c r="B51" s="104" t="s">
        <v>88</v>
      </c>
      <c r="C51" s="207">
        <v>6795.27</v>
      </c>
      <c r="D51" s="207">
        <v>0</v>
      </c>
      <c r="E51" s="207">
        <v>5000</v>
      </c>
      <c r="F51" s="207">
        <v>0</v>
      </c>
      <c r="G51" s="105">
        <f t="shared" si="2"/>
        <v>0</v>
      </c>
      <c r="H51" s="106">
        <f t="shared" si="3"/>
        <v>0</v>
      </c>
    </row>
    <row r="52" spans="1:8" ht="16.5" thickTop="1" thickBot="1" x14ac:dyDescent="0.3">
      <c r="C52" s="208"/>
      <c r="D52" s="208"/>
      <c r="E52" s="208"/>
      <c r="F52" s="208"/>
      <c r="G52" s="107"/>
      <c r="H52" s="107"/>
    </row>
    <row r="53" spans="1:8" s="59" customFormat="1" ht="46.5" thickTop="1" thickBot="1" x14ac:dyDescent="0.3">
      <c r="A53" s="55" t="s">
        <v>32</v>
      </c>
      <c r="B53" s="56" t="s">
        <v>33</v>
      </c>
      <c r="C53" s="193" t="s">
        <v>34</v>
      </c>
      <c r="D53" s="193" t="s">
        <v>35</v>
      </c>
      <c r="E53" s="193" t="s">
        <v>36</v>
      </c>
      <c r="F53" s="193" t="s">
        <v>37</v>
      </c>
      <c r="G53" s="57" t="s">
        <v>38</v>
      </c>
      <c r="H53" s="58" t="s">
        <v>39</v>
      </c>
    </row>
    <row r="54" spans="1:8" s="38" customFormat="1" ht="9.9499999999999993" customHeight="1" thickTop="1" thickBot="1" x14ac:dyDescent="0.3">
      <c r="A54" s="60">
        <v>0</v>
      </c>
      <c r="B54" s="61">
        <v>1</v>
      </c>
      <c r="C54" s="194">
        <v>2</v>
      </c>
      <c r="D54" s="194">
        <v>3</v>
      </c>
      <c r="E54" s="194">
        <v>4</v>
      </c>
      <c r="F54" s="194">
        <v>5</v>
      </c>
      <c r="G54" s="62">
        <v>6</v>
      </c>
      <c r="H54" s="63">
        <v>7</v>
      </c>
    </row>
    <row r="55" spans="1:8" ht="24.95" customHeight="1" thickTop="1" x14ac:dyDescent="0.25">
      <c r="A55" s="64"/>
      <c r="B55" s="65" t="s">
        <v>89</v>
      </c>
      <c r="C55" s="196">
        <v>19225751.25</v>
      </c>
      <c r="D55" s="196">
        <f t="shared" ref="D55:F55" si="23">D56+D110</f>
        <v>20928849.5</v>
      </c>
      <c r="E55" s="196">
        <f t="shared" si="23"/>
        <v>21845348.5</v>
      </c>
      <c r="F55" s="196">
        <f t="shared" si="23"/>
        <v>20275950.649999999</v>
      </c>
      <c r="G55" s="66">
        <f>F55/C55*100</f>
        <v>105.46246222758136</v>
      </c>
      <c r="H55" s="67">
        <f>F55/E55*100</f>
        <v>92.815871763272611</v>
      </c>
    </row>
    <row r="56" spans="1:8" ht="24.95" customHeight="1" x14ac:dyDescent="0.25">
      <c r="A56" s="68">
        <v>3</v>
      </c>
      <c r="B56" s="108" t="s">
        <v>90</v>
      </c>
      <c r="C56" s="197">
        <v>17321205.280000001</v>
      </c>
      <c r="D56" s="197">
        <f t="shared" ref="D56:F56" si="24">D57+D67+D100+D105</f>
        <v>19768972.5</v>
      </c>
      <c r="E56" s="197">
        <f t="shared" si="24"/>
        <v>21016907.5</v>
      </c>
      <c r="F56" s="197">
        <f t="shared" si="24"/>
        <v>19494485.579999998</v>
      </c>
      <c r="G56" s="70">
        <f t="shared" ref="G56:G119" si="25">F56/C56*100</f>
        <v>112.54693460916016</v>
      </c>
      <c r="H56" s="71">
        <f t="shared" ref="H56:H119" si="26">F56/E56*100</f>
        <v>92.756203927718659</v>
      </c>
    </row>
    <row r="57" spans="1:8" ht="24.95" customHeight="1" x14ac:dyDescent="0.25">
      <c r="A57" s="72">
        <v>31</v>
      </c>
      <c r="B57" s="109" t="s">
        <v>91</v>
      </c>
      <c r="C57" s="209">
        <v>12470980.710000001</v>
      </c>
      <c r="D57" s="209">
        <f t="shared" ref="D57:F57" si="27">D58+D62+D64</f>
        <v>13253300</v>
      </c>
      <c r="E57" s="209">
        <f t="shared" si="27"/>
        <v>14623300</v>
      </c>
      <c r="F57" s="209">
        <f t="shared" si="27"/>
        <v>14527545.229999999</v>
      </c>
      <c r="G57" s="110">
        <f t="shared" si="25"/>
        <v>116.49080026521825</v>
      </c>
      <c r="H57" s="111">
        <f t="shared" si="26"/>
        <v>99.34519041529613</v>
      </c>
    </row>
    <row r="58" spans="1:8" ht="24.95" customHeight="1" x14ac:dyDescent="0.25">
      <c r="A58" s="84">
        <v>311</v>
      </c>
      <c r="B58" s="112" t="s">
        <v>92</v>
      </c>
      <c r="C58" s="203">
        <v>10094833.74</v>
      </c>
      <c r="D58" s="203">
        <f t="shared" ref="D58:F58" si="28">SUM(D59:D61)</f>
        <v>10781300</v>
      </c>
      <c r="E58" s="203">
        <f t="shared" si="28"/>
        <v>11966300</v>
      </c>
      <c r="F58" s="203">
        <f t="shared" si="28"/>
        <v>11958984.799999999</v>
      </c>
      <c r="G58" s="89">
        <f t="shared" si="25"/>
        <v>118.46638694616082</v>
      </c>
      <c r="H58" s="90">
        <f t="shared" si="26"/>
        <v>99.938868321870572</v>
      </c>
    </row>
    <row r="59" spans="1:8" ht="24.95" customHeight="1" x14ac:dyDescent="0.25">
      <c r="A59" s="80">
        <v>3111</v>
      </c>
      <c r="B59" s="113" t="s">
        <v>93</v>
      </c>
      <c r="C59" s="200">
        <v>9855883.7799999993</v>
      </c>
      <c r="D59" s="210">
        <v>10545000</v>
      </c>
      <c r="E59" s="200">
        <v>11670000</v>
      </c>
      <c r="F59" s="202">
        <v>11700137</v>
      </c>
      <c r="G59" s="82">
        <f t="shared" si="25"/>
        <v>118.71220543146461</v>
      </c>
      <c r="H59" s="83">
        <f t="shared" si="26"/>
        <v>100.25824335904028</v>
      </c>
    </row>
    <row r="60" spans="1:8" ht="24.95" customHeight="1" x14ac:dyDescent="0.25">
      <c r="A60" s="80">
        <v>3112</v>
      </c>
      <c r="B60" s="113" t="s">
        <v>94</v>
      </c>
      <c r="C60" s="200">
        <v>1391.15</v>
      </c>
      <c r="D60" s="200">
        <v>1300</v>
      </c>
      <c r="E60" s="200">
        <v>1300</v>
      </c>
      <c r="F60" s="202">
        <v>1386.36</v>
      </c>
      <c r="G60" s="82">
        <f t="shared" si="25"/>
        <v>99.655680552061227</v>
      </c>
      <c r="H60" s="83">
        <f t="shared" si="26"/>
        <v>106.6430769230769</v>
      </c>
    </row>
    <row r="61" spans="1:8" ht="24.95" customHeight="1" x14ac:dyDescent="0.25">
      <c r="A61" s="80">
        <v>3113</v>
      </c>
      <c r="B61" s="113" t="s">
        <v>95</v>
      </c>
      <c r="C61" s="200">
        <v>237558.81</v>
      </c>
      <c r="D61" s="200">
        <v>235000</v>
      </c>
      <c r="E61" s="200">
        <v>295000</v>
      </c>
      <c r="F61" s="202">
        <v>257461.44</v>
      </c>
      <c r="G61" s="82">
        <f t="shared" si="25"/>
        <v>108.37798017257285</v>
      </c>
      <c r="H61" s="83">
        <f t="shared" si="26"/>
        <v>87.275064406779663</v>
      </c>
    </row>
    <row r="62" spans="1:8" ht="24.95" customHeight="1" x14ac:dyDescent="0.25">
      <c r="A62" s="84">
        <v>312</v>
      </c>
      <c r="B62" s="112" t="s">
        <v>96</v>
      </c>
      <c r="C62" s="201">
        <v>792552</v>
      </c>
      <c r="D62" s="201">
        <f t="shared" ref="D62:F62" si="29">D63</f>
        <v>787000</v>
      </c>
      <c r="E62" s="201">
        <f t="shared" si="29"/>
        <v>817000</v>
      </c>
      <c r="F62" s="201">
        <f t="shared" si="29"/>
        <v>698314.21</v>
      </c>
      <c r="G62" s="86">
        <f t="shared" si="25"/>
        <v>88.109576406343052</v>
      </c>
      <c r="H62" s="87">
        <f t="shared" si="26"/>
        <v>85.472975520195831</v>
      </c>
    </row>
    <row r="63" spans="1:8" ht="24.95" customHeight="1" x14ac:dyDescent="0.25">
      <c r="A63" s="80">
        <v>3121</v>
      </c>
      <c r="B63" s="113" t="s">
        <v>96</v>
      </c>
      <c r="C63" s="200">
        <v>792552</v>
      </c>
      <c r="D63" s="200">
        <v>787000</v>
      </c>
      <c r="E63" s="200">
        <v>817000</v>
      </c>
      <c r="F63" s="202">
        <v>698314.21</v>
      </c>
      <c r="G63" s="82">
        <f t="shared" si="25"/>
        <v>88.109576406343052</v>
      </c>
      <c r="H63" s="83">
        <f t="shared" si="26"/>
        <v>85.472975520195831</v>
      </c>
    </row>
    <row r="64" spans="1:8" ht="24.95" customHeight="1" x14ac:dyDescent="0.25">
      <c r="A64" s="84">
        <v>313</v>
      </c>
      <c r="B64" s="112" t="s">
        <v>97</v>
      </c>
      <c r="C64" s="201">
        <v>1583594.97</v>
      </c>
      <c r="D64" s="201">
        <f t="shared" ref="D64:F64" si="30">SUM(D65:D66)</f>
        <v>1685000</v>
      </c>
      <c r="E64" s="201">
        <f t="shared" si="30"/>
        <v>1840000</v>
      </c>
      <c r="F64" s="201">
        <f t="shared" si="30"/>
        <v>1870246.22</v>
      </c>
      <c r="G64" s="86">
        <f t="shared" si="25"/>
        <v>118.10129833893069</v>
      </c>
      <c r="H64" s="87">
        <f t="shared" si="26"/>
        <v>101.64381630434782</v>
      </c>
    </row>
    <row r="65" spans="1:8" ht="24.95" customHeight="1" x14ac:dyDescent="0.25">
      <c r="A65" s="80">
        <v>3132</v>
      </c>
      <c r="B65" s="113" t="s">
        <v>98</v>
      </c>
      <c r="C65" s="200">
        <v>1583572.03</v>
      </c>
      <c r="D65" s="200">
        <v>1685000</v>
      </c>
      <c r="E65" s="200">
        <v>1840000</v>
      </c>
      <c r="F65" s="202">
        <v>1870246.22</v>
      </c>
      <c r="G65" s="82">
        <f t="shared" si="25"/>
        <v>118.10300918234833</v>
      </c>
      <c r="H65" s="83">
        <f t="shared" si="26"/>
        <v>101.64381630434782</v>
      </c>
    </row>
    <row r="66" spans="1:8" ht="24.95" customHeight="1" x14ac:dyDescent="0.25">
      <c r="A66" s="80">
        <v>3133</v>
      </c>
      <c r="B66" s="113" t="s">
        <v>99</v>
      </c>
      <c r="C66" s="200">
        <v>22.94</v>
      </c>
      <c r="D66" s="200">
        <v>0</v>
      </c>
      <c r="E66" s="200">
        <v>0</v>
      </c>
      <c r="F66" s="202">
        <v>0</v>
      </c>
      <c r="G66" s="82">
        <f t="shared" si="25"/>
        <v>0</v>
      </c>
      <c r="H66" s="83" t="e">
        <f t="shared" si="26"/>
        <v>#DIV/0!</v>
      </c>
    </row>
    <row r="67" spans="1:8" ht="24.95" customHeight="1" x14ac:dyDescent="0.25">
      <c r="A67" s="72">
        <v>32</v>
      </c>
      <c r="B67" s="109" t="s">
        <v>100</v>
      </c>
      <c r="C67" s="198">
        <v>4825991.0300000012</v>
      </c>
      <c r="D67" s="198">
        <f t="shared" ref="D67:F67" si="31">D68+D73+D80+D90+D92</f>
        <v>6495172.5</v>
      </c>
      <c r="E67" s="198">
        <f t="shared" si="31"/>
        <v>6373007.5</v>
      </c>
      <c r="F67" s="198">
        <f t="shared" si="31"/>
        <v>4948572.4099999992</v>
      </c>
      <c r="G67" s="74">
        <f t="shared" si="25"/>
        <v>102.54002502777131</v>
      </c>
      <c r="H67" s="75">
        <f t="shared" si="26"/>
        <v>77.648934353207636</v>
      </c>
    </row>
    <row r="68" spans="1:8" ht="24.95" customHeight="1" x14ac:dyDescent="0.25">
      <c r="A68" s="84">
        <v>321</v>
      </c>
      <c r="B68" s="112" t="s">
        <v>101</v>
      </c>
      <c r="C68" s="201">
        <v>339571.48000000004</v>
      </c>
      <c r="D68" s="201">
        <f t="shared" ref="D68:F68" si="32">SUM(D69:D72)</f>
        <v>345500</v>
      </c>
      <c r="E68" s="201">
        <f t="shared" si="32"/>
        <v>345500</v>
      </c>
      <c r="F68" s="201">
        <f t="shared" si="32"/>
        <v>296167.04000000004</v>
      </c>
      <c r="G68" s="86">
        <f t="shared" si="25"/>
        <v>87.217878250552729</v>
      </c>
      <c r="H68" s="87">
        <f t="shared" si="26"/>
        <v>85.721285094066573</v>
      </c>
    </row>
    <row r="69" spans="1:8" ht="24.95" customHeight="1" x14ac:dyDescent="0.25">
      <c r="A69" s="80">
        <v>3211</v>
      </c>
      <c r="B69" s="113" t="s">
        <v>102</v>
      </c>
      <c r="C69" s="200">
        <v>57537.30000000001</v>
      </c>
      <c r="D69" s="200">
        <v>65000</v>
      </c>
      <c r="E69" s="200">
        <v>65000</v>
      </c>
      <c r="F69" s="202">
        <v>45027.68</v>
      </c>
      <c r="G69" s="82">
        <f t="shared" si="25"/>
        <v>78.258242913727258</v>
      </c>
      <c r="H69" s="83">
        <f t="shared" si="26"/>
        <v>69.273353846153853</v>
      </c>
    </row>
    <row r="70" spans="1:8" ht="24.95" customHeight="1" x14ac:dyDescent="0.25">
      <c r="A70" s="80">
        <v>3212</v>
      </c>
      <c r="B70" s="113" t="s">
        <v>103</v>
      </c>
      <c r="C70" s="200">
        <v>239621.54</v>
      </c>
      <c r="D70" s="200">
        <v>240000</v>
      </c>
      <c r="E70" s="200">
        <v>240000</v>
      </c>
      <c r="F70" s="202">
        <v>230697.16</v>
      </c>
      <c r="G70" s="82">
        <f t="shared" si="25"/>
        <v>96.275635320597644</v>
      </c>
      <c r="H70" s="83">
        <f t="shared" si="26"/>
        <v>96.12381666666667</v>
      </c>
    </row>
    <row r="71" spans="1:8" ht="24.95" customHeight="1" x14ac:dyDescent="0.25">
      <c r="A71" s="80">
        <v>3213</v>
      </c>
      <c r="B71" s="113" t="s">
        <v>104</v>
      </c>
      <c r="C71" s="200">
        <v>38109.21</v>
      </c>
      <c r="D71" s="200">
        <v>35000</v>
      </c>
      <c r="E71" s="200">
        <v>35000</v>
      </c>
      <c r="F71" s="202">
        <v>16763</v>
      </c>
      <c r="G71" s="82">
        <f t="shared" si="25"/>
        <v>43.986742312422642</v>
      </c>
      <c r="H71" s="83">
        <f t="shared" si="26"/>
        <v>47.894285714285715</v>
      </c>
    </row>
    <row r="72" spans="1:8" ht="24.95" customHeight="1" x14ac:dyDescent="0.25">
      <c r="A72" s="80">
        <v>3214</v>
      </c>
      <c r="B72" s="113" t="s">
        <v>105</v>
      </c>
      <c r="C72" s="200">
        <v>4303.43</v>
      </c>
      <c r="D72" s="200">
        <v>5500</v>
      </c>
      <c r="E72" s="200">
        <v>5500</v>
      </c>
      <c r="F72" s="202">
        <v>3679.2</v>
      </c>
      <c r="G72" s="82">
        <f t="shared" si="25"/>
        <v>85.494593847233475</v>
      </c>
      <c r="H72" s="83">
        <f t="shared" si="26"/>
        <v>66.894545454545451</v>
      </c>
    </row>
    <row r="73" spans="1:8" ht="24.95" customHeight="1" x14ac:dyDescent="0.25">
      <c r="A73" s="84">
        <v>322</v>
      </c>
      <c r="B73" s="112" t="s">
        <v>106</v>
      </c>
      <c r="C73" s="201">
        <v>2226161.1600000006</v>
      </c>
      <c r="D73" s="201">
        <f t="shared" ref="D73:F73" si="33">SUM(D74:D79)</f>
        <v>3450849</v>
      </c>
      <c r="E73" s="201">
        <f t="shared" si="33"/>
        <v>3241999</v>
      </c>
      <c r="F73" s="201">
        <f t="shared" si="33"/>
        <v>2166666.1199999996</v>
      </c>
      <c r="G73" s="86">
        <f t="shared" si="25"/>
        <v>97.327460335351418</v>
      </c>
      <c r="H73" s="87">
        <f t="shared" si="26"/>
        <v>66.831177924484237</v>
      </c>
    </row>
    <row r="74" spans="1:8" ht="24.95" customHeight="1" x14ac:dyDescent="0.25">
      <c r="A74" s="80">
        <v>3221</v>
      </c>
      <c r="B74" s="113" t="s">
        <v>107</v>
      </c>
      <c r="C74" s="200">
        <v>160805.13</v>
      </c>
      <c r="D74" s="200">
        <v>212924</v>
      </c>
      <c r="E74" s="200">
        <v>168623</v>
      </c>
      <c r="F74" s="202">
        <v>140886.96</v>
      </c>
      <c r="G74" s="82">
        <f t="shared" si="25"/>
        <v>87.613473525378197</v>
      </c>
      <c r="H74" s="83">
        <f t="shared" si="26"/>
        <v>83.55144909057482</v>
      </c>
    </row>
    <row r="75" spans="1:8" ht="24.95" customHeight="1" x14ac:dyDescent="0.25">
      <c r="A75" s="80">
        <v>3222</v>
      </c>
      <c r="B75" s="113" t="s">
        <v>108</v>
      </c>
      <c r="C75" s="200">
        <v>1563999.61</v>
      </c>
      <c r="D75" s="200">
        <v>2435168</v>
      </c>
      <c r="E75" s="200">
        <v>2382968</v>
      </c>
      <c r="F75" s="202">
        <v>1615114.45</v>
      </c>
      <c r="G75" s="82">
        <f t="shared" si="25"/>
        <v>103.26821309117844</v>
      </c>
      <c r="H75" s="83">
        <f t="shared" si="26"/>
        <v>67.777429239503007</v>
      </c>
    </row>
    <row r="76" spans="1:8" ht="24.95" customHeight="1" x14ac:dyDescent="0.25">
      <c r="A76" s="80">
        <v>3223</v>
      </c>
      <c r="B76" s="113" t="s">
        <v>109</v>
      </c>
      <c r="C76" s="200">
        <v>353065.54</v>
      </c>
      <c r="D76" s="200">
        <v>397777</v>
      </c>
      <c r="E76" s="200">
        <v>394868</v>
      </c>
      <c r="F76" s="202">
        <v>284787.84999999998</v>
      </c>
      <c r="G76" s="82">
        <f t="shared" si="25"/>
        <v>80.661468689354393</v>
      </c>
      <c r="H76" s="83">
        <f t="shared" si="26"/>
        <v>72.122291499944282</v>
      </c>
    </row>
    <row r="77" spans="1:8" ht="24.95" customHeight="1" x14ac:dyDescent="0.25">
      <c r="A77" s="80">
        <v>3224</v>
      </c>
      <c r="B77" s="113" t="s">
        <v>110</v>
      </c>
      <c r="C77" s="200">
        <v>107327.79000000001</v>
      </c>
      <c r="D77" s="200">
        <v>223330</v>
      </c>
      <c r="E77" s="200">
        <v>222940</v>
      </c>
      <c r="F77" s="202">
        <v>89165.04</v>
      </c>
      <c r="G77" s="82">
        <f t="shared" si="25"/>
        <v>83.07730924115738</v>
      </c>
      <c r="H77" s="83">
        <f t="shared" si="26"/>
        <v>39.995083879070599</v>
      </c>
    </row>
    <row r="78" spans="1:8" ht="24.95" customHeight="1" x14ac:dyDescent="0.25">
      <c r="A78" s="80">
        <v>3225</v>
      </c>
      <c r="B78" s="113" t="s">
        <v>111</v>
      </c>
      <c r="C78" s="200">
        <v>4329.49</v>
      </c>
      <c r="D78" s="200">
        <v>25000</v>
      </c>
      <c r="E78" s="200">
        <v>25000</v>
      </c>
      <c r="F78" s="202">
        <v>30350.400000000001</v>
      </c>
      <c r="G78" s="82">
        <f t="shared" si="25"/>
        <v>701.01559306061461</v>
      </c>
      <c r="H78" s="83">
        <f t="shared" si="26"/>
        <v>121.4016</v>
      </c>
    </row>
    <row r="79" spans="1:8" ht="24.95" customHeight="1" x14ac:dyDescent="0.25">
      <c r="A79" s="80">
        <v>3227</v>
      </c>
      <c r="B79" s="113" t="s">
        <v>112</v>
      </c>
      <c r="C79" s="200">
        <v>36633.599999999999</v>
      </c>
      <c r="D79" s="200">
        <v>156650</v>
      </c>
      <c r="E79" s="200">
        <v>47600</v>
      </c>
      <c r="F79" s="202">
        <v>6361.42</v>
      </c>
      <c r="G79" s="82">
        <f t="shared" si="25"/>
        <v>17.364987334032147</v>
      </c>
      <c r="H79" s="83">
        <f t="shared" si="26"/>
        <v>13.364327731092438</v>
      </c>
    </row>
    <row r="80" spans="1:8" ht="24.95" customHeight="1" x14ac:dyDescent="0.25">
      <c r="A80" s="84">
        <v>323</v>
      </c>
      <c r="B80" s="112" t="s">
        <v>113</v>
      </c>
      <c r="C80" s="201">
        <v>2059313.7700000003</v>
      </c>
      <c r="D80" s="201">
        <f t="shared" ref="D80:F80" si="34">SUM(D81:D89)</f>
        <v>2467210.5</v>
      </c>
      <c r="E80" s="201">
        <f t="shared" si="34"/>
        <v>2527993.5</v>
      </c>
      <c r="F80" s="201">
        <f t="shared" si="34"/>
        <v>2327642.8699999996</v>
      </c>
      <c r="G80" s="86">
        <f t="shared" si="25"/>
        <v>113.03002504567333</v>
      </c>
      <c r="H80" s="87">
        <f t="shared" si="26"/>
        <v>92.074717359834963</v>
      </c>
    </row>
    <row r="81" spans="1:8" ht="24.95" customHeight="1" x14ac:dyDescent="0.25">
      <c r="A81" s="80">
        <v>3231</v>
      </c>
      <c r="B81" s="113" t="s">
        <v>114</v>
      </c>
      <c r="C81" s="200">
        <v>90328.81</v>
      </c>
      <c r="D81" s="200">
        <v>121705</v>
      </c>
      <c r="E81" s="200">
        <v>120290</v>
      </c>
      <c r="F81" s="202">
        <v>78755.28</v>
      </c>
      <c r="G81" s="82">
        <f t="shared" si="25"/>
        <v>87.187332590786923</v>
      </c>
      <c r="H81" s="83">
        <f t="shared" si="26"/>
        <v>65.471177986532552</v>
      </c>
    </row>
    <row r="82" spans="1:8" ht="24.95" customHeight="1" x14ac:dyDescent="0.25">
      <c r="A82" s="80">
        <v>3232</v>
      </c>
      <c r="B82" s="113" t="s">
        <v>115</v>
      </c>
      <c r="C82" s="200">
        <v>261421.85000000003</v>
      </c>
      <c r="D82" s="200">
        <v>418748.5</v>
      </c>
      <c r="E82" s="200">
        <v>482905.5</v>
      </c>
      <c r="F82" s="202">
        <v>452055.68</v>
      </c>
      <c r="G82" s="82">
        <f t="shared" si="25"/>
        <v>172.92191911272909</v>
      </c>
      <c r="H82" s="83">
        <f t="shared" si="26"/>
        <v>93.611623806314071</v>
      </c>
    </row>
    <row r="83" spans="1:8" ht="24.95" customHeight="1" x14ac:dyDescent="0.25">
      <c r="A83" s="80">
        <v>3233</v>
      </c>
      <c r="B83" s="113" t="s">
        <v>116</v>
      </c>
      <c r="C83" s="200">
        <v>21371.279999999999</v>
      </c>
      <c r="D83" s="200">
        <v>28859</v>
      </c>
      <c r="E83" s="200">
        <v>40343</v>
      </c>
      <c r="F83" s="202">
        <v>19366.830000000002</v>
      </c>
      <c r="G83" s="82">
        <f t="shared" si="25"/>
        <v>90.620823834604209</v>
      </c>
      <c r="H83" s="83">
        <f t="shared" si="26"/>
        <v>48.005428451032401</v>
      </c>
    </row>
    <row r="84" spans="1:8" ht="24.95" customHeight="1" x14ac:dyDescent="0.25">
      <c r="A84" s="80">
        <v>3234</v>
      </c>
      <c r="B84" s="113" t="s">
        <v>117</v>
      </c>
      <c r="C84" s="200">
        <v>342262.28</v>
      </c>
      <c r="D84" s="200">
        <v>359117</v>
      </c>
      <c r="E84" s="200">
        <v>358947</v>
      </c>
      <c r="F84" s="202">
        <v>346977.35</v>
      </c>
      <c r="G84" s="82">
        <f t="shared" si="25"/>
        <v>101.37761894182438</v>
      </c>
      <c r="H84" s="83">
        <f t="shared" si="26"/>
        <v>96.665343351525422</v>
      </c>
    </row>
    <row r="85" spans="1:8" ht="24.95" customHeight="1" x14ac:dyDescent="0.25">
      <c r="A85" s="80">
        <v>3235</v>
      </c>
      <c r="B85" s="113" t="s">
        <v>118</v>
      </c>
      <c r="C85" s="200">
        <v>269740.37</v>
      </c>
      <c r="D85" s="200">
        <v>384919</v>
      </c>
      <c r="E85" s="200">
        <v>251299</v>
      </c>
      <c r="F85" s="202">
        <v>256661.35</v>
      </c>
      <c r="G85" s="82">
        <f t="shared" si="25"/>
        <v>95.151256002206864</v>
      </c>
      <c r="H85" s="83">
        <f t="shared" si="26"/>
        <v>102.13385250239754</v>
      </c>
    </row>
    <row r="86" spans="1:8" ht="24.95" customHeight="1" x14ac:dyDescent="0.25">
      <c r="A86" s="80">
        <v>3236</v>
      </c>
      <c r="B86" s="113" t="s">
        <v>119</v>
      </c>
      <c r="C86" s="200">
        <v>301819.83</v>
      </c>
      <c r="D86" s="200">
        <v>225625</v>
      </c>
      <c r="E86" s="200">
        <v>267800</v>
      </c>
      <c r="F86" s="202">
        <v>272706.78999999998</v>
      </c>
      <c r="G86" s="82">
        <f t="shared" si="25"/>
        <v>90.354165927401112</v>
      </c>
      <c r="H86" s="83">
        <f t="shared" si="26"/>
        <v>101.83225914861835</v>
      </c>
    </row>
    <row r="87" spans="1:8" ht="24.95" customHeight="1" x14ac:dyDescent="0.25">
      <c r="A87" s="80">
        <v>3237</v>
      </c>
      <c r="B87" s="113" t="s">
        <v>120</v>
      </c>
      <c r="C87" s="200">
        <v>160806.45000000001</v>
      </c>
      <c r="D87" s="200">
        <v>130005</v>
      </c>
      <c r="E87" s="200">
        <v>134005</v>
      </c>
      <c r="F87" s="202">
        <v>160361.37</v>
      </c>
      <c r="G87" s="82">
        <f t="shared" si="25"/>
        <v>99.723220057404404</v>
      </c>
      <c r="H87" s="83">
        <f t="shared" si="26"/>
        <v>119.66819894780045</v>
      </c>
    </row>
    <row r="88" spans="1:8" ht="24.95" customHeight="1" x14ac:dyDescent="0.25">
      <c r="A88" s="80">
        <v>3238</v>
      </c>
      <c r="B88" s="113" t="s">
        <v>121</v>
      </c>
      <c r="C88" s="200">
        <v>249065.81999999998</v>
      </c>
      <c r="D88" s="200">
        <v>414671</v>
      </c>
      <c r="E88" s="200">
        <v>460184</v>
      </c>
      <c r="F88" s="202">
        <v>369821.63</v>
      </c>
      <c r="G88" s="82">
        <f t="shared" si="25"/>
        <v>148.48349323885549</v>
      </c>
      <c r="H88" s="83">
        <f t="shared" si="26"/>
        <v>80.363860977348196</v>
      </c>
    </row>
    <row r="89" spans="1:8" ht="24.95" customHeight="1" x14ac:dyDescent="0.25">
      <c r="A89" s="80">
        <v>3239</v>
      </c>
      <c r="B89" s="113" t="s">
        <v>122</v>
      </c>
      <c r="C89" s="200">
        <v>362497.08</v>
      </c>
      <c r="D89" s="200">
        <v>383561</v>
      </c>
      <c r="E89" s="200">
        <v>412220</v>
      </c>
      <c r="F89" s="202">
        <v>370936.59</v>
      </c>
      <c r="G89" s="82">
        <f t="shared" si="25"/>
        <v>102.3281594433809</v>
      </c>
      <c r="H89" s="83">
        <f t="shared" si="26"/>
        <v>89.985102615108445</v>
      </c>
    </row>
    <row r="90" spans="1:8" ht="24.95" customHeight="1" x14ac:dyDescent="0.25">
      <c r="A90" s="84">
        <v>324</v>
      </c>
      <c r="B90" s="112" t="s">
        <v>123</v>
      </c>
      <c r="C90" s="201">
        <v>2847.13</v>
      </c>
      <c r="D90" s="201">
        <f t="shared" ref="D90:F90" si="35">D91</f>
        <v>3000</v>
      </c>
      <c r="E90" s="201">
        <f t="shared" si="35"/>
        <v>3000</v>
      </c>
      <c r="F90" s="201">
        <f t="shared" si="35"/>
        <v>3381.66</v>
      </c>
      <c r="G90" s="86">
        <f t="shared" si="25"/>
        <v>118.7743446909695</v>
      </c>
      <c r="H90" s="87">
        <f t="shared" si="26"/>
        <v>112.72199999999999</v>
      </c>
    </row>
    <row r="91" spans="1:8" ht="24.95" customHeight="1" x14ac:dyDescent="0.25">
      <c r="A91" s="80">
        <v>3241</v>
      </c>
      <c r="B91" s="113" t="s">
        <v>123</v>
      </c>
      <c r="C91" s="200">
        <v>2847.13</v>
      </c>
      <c r="D91" s="200">
        <v>3000</v>
      </c>
      <c r="E91" s="200">
        <v>3000</v>
      </c>
      <c r="F91" s="200">
        <v>3381.66</v>
      </c>
      <c r="G91" s="82">
        <f t="shared" si="25"/>
        <v>118.7743446909695</v>
      </c>
      <c r="H91" s="83">
        <f t="shared" si="26"/>
        <v>112.72199999999999</v>
      </c>
    </row>
    <row r="92" spans="1:8" ht="24.95" customHeight="1" x14ac:dyDescent="0.25">
      <c r="A92" s="84">
        <v>329</v>
      </c>
      <c r="B92" s="112" t="s">
        <v>124</v>
      </c>
      <c r="C92" s="201">
        <v>198097.49000000002</v>
      </c>
      <c r="D92" s="201">
        <f t="shared" ref="D92:F92" si="36">SUM(D93:D99)</f>
        <v>228613</v>
      </c>
      <c r="E92" s="201">
        <f t="shared" si="36"/>
        <v>254515</v>
      </c>
      <c r="F92" s="201">
        <f t="shared" si="36"/>
        <v>154714.72</v>
      </c>
      <c r="G92" s="86">
        <f t="shared" si="25"/>
        <v>78.100292941621817</v>
      </c>
      <c r="H92" s="87">
        <f t="shared" si="26"/>
        <v>60.788055713808617</v>
      </c>
    </row>
    <row r="93" spans="1:8" ht="24.95" customHeight="1" x14ac:dyDescent="0.25">
      <c r="A93" s="80">
        <v>3291</v>
      </c>
      <c r="B93" s="113" t="s">
        <v>125</v>
      </c>
      <c r="C93" s="200">
        <v>9282.2199999999993</v>
      </c>
      <c r="D93" s="200">
        <v>12000</v>
      </c>
      <c r="E93" s="200">
        <v>12000</v>
      </c>
      <c r="F93" s="202">
        <v>9950.5499999999993</v>
      </c>
      <c r="G93" s="82">
        <f t="shared" si="25"/>
        <v>107.20010945657397</v>
      </c>
      <c r="H93" s="83">
        <f t="shared" si="26"/>
        <v>82.921249999999986</v>
      </c>
    </row>
    <row r="94" spans="1:8" ht="24.95" customHeight="1" x14ac:dyDescent="0.25">
      <c r="A94" s="80">
        <v>3292</v>
      </c>
      <c r="B94" s="113" t="s">
        <v>126</v>
      </c>
      <c r="C94" s="200">
        <v>81843.850000000006</v>
      </c>
      <c r="D94" s="200">
        <v>86000</v>
      </c>
      <c r="E94" s="200">
        <v>86000</v>
      </c>
      <c r="F94" s="202">
        <v>41359.760000000002</v>
      </c>
      <c r="G94" s="82">
        <f t="shared" si="25"/>
        <v>50.534963836623035</v>
      </c>
      <c r="H94" s="83">
        <f t="shared" si="26"/>
        <v>48.092744186046517</v>
      </c>
    </row>
    <row r="95" spans="1:8" ht="24.95" customHeight="1" x14ac:dyDescent="0.25">
      <c r="A95" s="80">
        <v>3293</v>
      </c>
      <c r="B95" s="113" t="s">
        <v>127</v>
      </c>
      <c r="C95" s="200">
        <v>25328.74</v>
      </c>
      <c r="D95" s="200">
        <v>18750</v>
      </c>
      <c r="E95" s="200">
        <v>20000</v>
      </c>
      <c r="F95" s="202">
        <v>13181.74</v>
      </c>
      <c r="G95" s="82">
        <f t="shared" si="25"/>
        <v>52.042620359323045</v>
      </c>
      <c r="H95" s="83">
        <f t="shared" si="26"/>
        <v>65.908699999999996</v>
      </c>
    </row>
    <row r="96" spans="1:8" ht="24.95" customHeight="1" x14ac:dyDescent="0.25">
      <c r="A96" s="80">
        <v>3294</v>
      </c>
      <c r="B96" s="113" t="s">
        <v>128</v>
      </c>
      <c r="C96" s="200">
        <v>7423.33</v>
      </c>
      <c r="D96" s="200">
        <v>8600</v>
      </c>
      <c r="E96" s="200">
        <v>8600</v>
      </c>
      <c r="F96" s="202">
        <v>8009.39</v>
      </c>
      <c r="G96" s="82">
        <f t="shared" si="25"/>
        <v>107.89483964743587</v>
      </c>
      <c r="H96" s="83">
        <f t="shared" si="26"/>
        <v>93.132441860465121</v>
      </c>
    </row>
    <row r="97" spans="1:8" ht="24.95" customHeight="1" x14ac:dyDescent="0.25">
      <c r="A97" s="80">
        <v>3295</v>
      </c>
      <c r="B97" s="113" t="s">
        <v>129</v>
      </c>
      <c r="C97" s="200">
        <v>7446.1600000000008</v>
      </c>
      <c r="D97" s="200">
        <v>8500</v>
      </c>
      <c r="E97" s="200">
        <v>6000</v>
      </c>
      <c r="F97" s="202">
        <v>2906</v>
      </c>
      <c r="G97" s="82">
        <f t="shared" si="25"/>
        <v>39.026827250555989</v>
      </c>
      <c r="H97" s="83">
        <f t="shared" si="26"/>
        <v>48.433333333333337</v>
      </c>
    </row>
    <row r="98" spans="1:8" ht="24.95" customHeight="1" x14ac:dyDescent="0.25">
      <c r="A98" s="80">
        <v>3296</v>
      </c>
      <c r="B98" s="113" t="s">
        <v>130</v>
      </c>
      <c r="C98" s="200">
        <v>20689.29</v>
      </c>
      <c r="D98" s="200">
        <v>20000</v>
      </c>
      <c r="E98" s="200">
        <v>20000</v>
      </c>
      <c r="F98" s="202">
        <v>19003.96</v>
      </c>
      <c r="G98" s="82">
        <f t="shared" si="25"/>
        <v>91.854094558102275</v>
      </c>
      <c r="H98" s="83">
        <f t="shared" si="26"/>
        <v>95.019800000000004</v>
      </c>
    </row>
    <row r="99" spans="1:8" ht="24.95" customHeight="1" x14ac:dyDescent="0.25">
      <c r="A99" s="80">
        <v>3299</v>
      </c>
      <c r="B99" s="113" t="s">
        <v>124</v>
      </c>
      <c r="C99" s="200">
        <v>46083.9</v>
      </c>
      <c r="D99" s="200">
        <v>74763</v>
      </c>
      <c r="E99" s="200">
        <v>101915</v>
      </c>
      <c r="F99" s="202">
        <v>60303.32</v>
      </c>
      <c r="G99" s="82">
        <f t="shared" si="25"/>
        <v>130.85550485093492</v>
      </c>
      <c r="H99" s="83">
        <f t="shared" si="26"/>
        <v>59.170210469508902</v>
      </c>
    </row>
    <row r="100" spans="1:8" ht="24.95" customHeight="1" x14ac:dyDescent="0.25">
      <c r="A100" s="72">
        <v>34</v>
      </c>
      <c r="B100" s="109" t="s">
        <v>131</v>
      </c>
      <c r="C100" s="198">
        <v>24233.54</v>
      </c>
      <c r="D100" s="198">
        <f t="shared" ref="D100:F100" si="37">D101</f>
        <v>20500</v>
      </c>
      <c r="E100" s="198">
        <f t="shared" si="37"/>
        <v>20600</v>
      </c>
      <c r="F100" s="198">
        <f t="shared" si="37"/>
        <v>18367.940000000002</v>
      </c>
      <c r="G100" s="74">
        <f t="shared" si="25"/>
        <v>75.795529666734623</v>
      </c>
      <c r="H100" s="75">
        <f t="shared" si="26"/>
        <v>89.164757281553406</v>
      </c>
    </row>
    <row r="101" spans="1:8" ht="24.95" customHeight="1" x14ac:dyDescent="0.25">
      <c r="A101" s="84">
        <v>343</v>
      </c>
      <c r="B101" s="112" t="s">
        <v>132</v>
      </c>
      <c r="C101" s="201">
        <v>24233.54</v>
      </c>
      <c r="D101" s="201">
        <f t="shared" ref="D101:F101" si="38">SUM(D102:D104)</f>
        <v>20500</v>
      </c>
      <c r="E101" s="201">
        <f t="shared" si="38"/>
        <v>20600</v>
      </c>
      <c r="F101" s="201">
        <f t="shared" si="38"/>
        <v>18367.940000000002</v>
      </c>
      <c r="G101" s="86">
        <f t="shared" si="25"/>
        <v>75.795529666734623</v>
      </c>
      <c r="H101" s="87">
        <f t="shared" si="26"/>
        <v>89.164757281553406</v>
      </c>
    </row>
    <row r="102" spans="1:8" ht="24.95" customHeight="1" x14ac:dyDescent="0.25">
      <c r="A102" s="80">
        <v>3431</v>
      </c>
      <c r="B102" s="113" t="s">
        <v>133</v>
      </c>
      <c r="C102" s="200">
        <v>14217.4</v>
      </c>
      <c r="D102" s="200">
        <v>14500</v>
      </c>
      <c r="E102" s="200">
        <v>14500</v>
      </c>
      <c r="F102" s="202">
        <v>13145.34</v>
      </c>
      <c r="G102" s="82">
        <f t="shared" si="25"/>
        <v>92.459521431485371</v>
      </c>
      <c r="H102" s="83">
        <f t="shared" si="26"/>
        <v>90.65751724137931</v>
      </c>
    </row>
    <row r="103" spans="1:8" ht="24.95" customHeight="1" x14ac:dyDescent="0.25">
      <c r="A103" s="80">
        <v>3432</v>
      </c>
      <c r="B103" s="113" t="s">
        <v>134</v>
      </c>
      <c r="C103" s="200">
        <v>250.58</v>
      </c>
      <c r="D103" s="200">
        <v>0</v>
      </c>
      <c r="E103" s="200">
        <v>100</v>
      </c>
      <c r="F103" s="202">
        <v>295.54000000000002</v>
      </c>
      <c r="G103" s="82">
        <f t="shared" si="25"/>
        <v>117.94237369303218</v>
      </c>
      <c r="H103" s="83">
        <f t="shared" si="26"/>
        <v>295.54000000000002</v>
      </c>
    </row>
    <row r="104" spans="1:8" ht="24.95" customHeight="1" x14ac:dyDescent="0.25">
      <c r="A104" s="80">
        <v>3433</v>
      </c>
      <c r="B104" s="113" t="s">
        <v>135</v>
      </c>
      <c r="C104" s="200">
        <v>9765.5600000000013</v>
      </c>
      <c r="D104" s="200">
        <v>6000</v>
      </c>
      <c r="E104" s="200">
        <v>6000</v>
      </c>
      <c r="F104" s="202">
        <v>4927.0600000000004</v>
      </c>
      <c r="G104" s="82">
        <f t="shared" si="25"/>
        <v>50.453430218031528</v>
      </c>
      <c r="H104" s="83">
        <f t="shared" si="26"/>
        <v>82.117666666666679</v>
      </c>
    </row>
    <row r="105" spans="1:8" ht="24.95" customHeight="1" x14ac:dyDescent="0.25">
      <c r="A105" s="114">
        <v>36</v>
      </c>
      <c r="B105" s="115" t="s">
        <v>136</v>
      </c>
      <c r="C105" s="198">
        <v>0</v>
      </c>
      <c r="D105" s="198">
        <f t="shared" ref="D105:F105" si="39">D106+D108</f>
        <v>0</v>
      </c>
      <c r="E105" s="198">
        <f t="shared" si="39"/>
        <v>0</v>
      </c>
      <c r="F105" s="198">
        <f t="shared" si="39"/>
        <v>0</v>
      </c>
      <c r="G105" s="74" t="e">
        <f t="shared" si="25"/>
        <v>#DIV/0!</v>
      </c>
      <c r="H105" s="75" t="e">
        <f t="shared" si="26"/>
        <v>#DIV/0!</v>
      </c>
    </row>
    <row r="106" spans="1:8" ht="24.95" customHeight="1" x14ac:dyDescent="0.25">
      <c r="A106" s="116">
        <v>366</v>
      </c>
      <c r="B106" s="117" t="s">
        <v>137</v>
      </c>
      <c r="C106" s="201">
        <v>0</v>
      </c>
      <c r="D106" s="201">
        <f t="shared" ref="D106:F106" si="40">D107</f>
        <v>0</v>
      </c>
      <c r="E106" s="201">
        <f t="shared" si="40"/>
        <v>0</v>
      </c>
      <c r="F106" s="201">
        <f t="shared" si="40"/>
        <v>0</v>
      </c>
      <c r="G106" s="86" t="e">
        <f t="shared" si="25"/>
        <v>#DIV/0!</v>
      </c>
      <c r="H106" s="87" t="e">
        <f t="shared" si="26"/>
        <v>#DIV/0!</v>
      </c>
    </row>
    <row r="107" spans="1:8" ht="24.95" customHeight="1" x14ac:dyDescent="0.25">
      <c r="A107" s="118">
        <v>3661</v>
      </c>
      <c r="B107" s="119" t="s">
        <v>138</v>
      </c>
      <c r="C107" s="200">
        <v>0</v>
      </c>
      <c r="D107" s="200">
        <v>0</v>
      </c>
      <c r="E107" s="200">
        <v>0</v>
      </c>
      <c r="F107" s="202">
        <v>0</v>
      </c>
      <c r="G107" s="82" t="e">
        <f t="shared" si="25"/>
        <v>#DIV/0!</v>
      </c>
      <c r="H107" s="83" t="e">
        <f t="shared" si="26"/>
        <v>#DIV/0!</v>
      </c>
    </row>
    <row r="108" spans="1:8" ht="24.95" customHeight="1" x14ac:dyDescent="0.25">
      <c r="A108" s="116">
        <v>369</v>
      </c>
      <c r="B108" s="117" t="s">
        <v>61</v>
      </c>
      <c r="C108" s="199">
        <v>0</v>
      </c>
      <c r="D108" s="199">
        <f t="shared" ref="D108:F108" si="41">D109</f>
        <v>0</v>
      </c>
      <c r="E108" s="199">
        <f t="shared" si="41"/>
        <v>0</v>
      </c>
      <c r="F108" s="199">
        <f t="shared" si="41"/>
        <v>0</v>
      </c>
      <c r="G108" s="78" t="e">
        <f t="shared" si="25"/>
        <v>#DIV/0!</v>
      </c>
      <c r="H108" s="79" t="e">
        <f t="shared" si="26"/>
        <v>#DIV/0!</v>
      </c>
    </row>
    <row r="109" spans="1:8" ht="24.95" customHeight="1" x14ac:dyDescent="0.25">
      <c r="A109" s="118">
        <v>3691</v>
      </c>
      <c r="B109" s="119" t="s">
        <v>62</v>
      </c>
      <c r="C109" s="200">
        <v>0</v>
      </c>
      <c r="D109" s="200">
        <v>0</v>
      </c>
      <c r="E109" s="200">
        <v>0</v>
      </c>
      <c r="F109" s="202">
        <v>0</v>
      </c>
      <c r="G109" s="82" t="e">
        <f t="shared" si="25"/>
        <v>#DIV/0!</v>
      </c>
      <c r="H109" s="83" t="e">
        <f t="shared" si="26"/>
        <v>#DIV/0!</v>
      </c>
    </row>
    <row r="110" spans="1:8" ht="24.95" customHeight="1" x14ac:dyDescent="0.25">
      <c r="A110" s="68">
        <v>4</v>
      </c>
      <c r="B110" s="120" t="s">
        <v>139</v>
      </c>
      <c r="C110" s="211">
        <v>1904545.9699999997</v>
      </c>
      <c r="D110" s="211">
        <f t="shared" ref="D110:F110" si="42">D111+D114+D128</f>
        <v>1159877</v>
      </c>
      <c r="E110" s="211">
        <f t="shared" si="42"/>
        <v>828441</v>
      </c>
      <c r="F110" s="211">
        <f t="shared" si="42"/>
        <v>781465.07</v>
      </c>
      <c r="G110" s="121">
        <f t="shared" si="25"/>
        <v>41.031567749451597</v>
      </c>
      <c r="H110" s="122">
        <f t="shared" si="26"/>
        <v>94.329598607504934</v>
      </c>
    </row>
    <row r="111" spans="1:8" ht="24.95" customHeight="1" x14ac:dyDescent="0.25">
      <c r="A111" s="123">
        <v>41</v>
      </c>
      <c r="B111" s="124" t="s">
        <v>140</v>
      </c>
      <c r="C111" s="212">
        <v>0</v>
      </c>
      <c r="D111" s="212">
        <f t="shared" ref="D111:F112" si="43">D112</f>
        <v>0</v>
      </c>
      <c r="E111" s="212">
        <f t="shared" si="43"/>
        <v>0</v>
      </c>
      <c r="F111" s="212">
        <f t="shared" si="43"/>
        <v>0</v>
      </c>
      <c r="G111" s="125" t="e">
        <f t="shared" si="25"/>
        <v>#DIV/0!</v>
      </c>
      <c r="H111" s="126" t="e">
        <f t="shared" si="26"/>
        <v>#DIV/0!</v>
      </c>
    </row>
    <row r="112" spans="1:8" ht="24.95" customHeight="1" x14ac:dyDescent="0.25">
      <c r="A112" s="127">
        <v>412</v>
      </c>
      <c r="B112" s="128" t="s">
        <v>141</v>
      </c>
      <c r="C112" s="213">
        <v>0</v>
      </c>
      <c r="D112" s="213">
        <f t="shared" si="43"/>
        <v>0</v>
      </c>
      <c r="E112" s="213">
        <f t="shared" si="43"/>
        <v>0</v>
      </c>
      <c r="F112" s="213">
        <f t="shared" si="43"/>
        <v>0</v>
      </c>
      <c r="G112" s="129" t="e">
        <f t="shared" si="25"/>
        <v>#DIV/0!</v>
      </c>
      <c r="H112" s="130" t="e">
        <f t="shared" si="26"/>
        <v>#DIV/0!</v>
      </c>
    </row>
    <row r="113" spans="1:8" ht="24.95" customHeight="1" x14ac:dyDescent="0.25">
      <c r="A113" s="131">
        <v>4123</v>
      </c>
      <c r="B113" s="132" t="s">
        <v>142</v>
      </c>
      <c r="C113" s="214">
        <v>0</v>
      </c>
      <c r="D113" s="214">
        <v>0</v>
      </c>
      <c r="E113" s="214">
        <v>0</v>
      </c>
      <c r="F113" s="214">
        <v>0</v>
      </c>
      <c r="G113" s="107" t="e">
        <f t="shared" si="25"/>
        <v>#DIV/0!</v>
      </c>
      <c r="H113" s="133" t="e">
        <f t="shared" si="26"/>
        <v>#DIV/0!</v>
      </c>
    </row>
    <row r="114" spans="1:8" ht="24.95" customHeight="1" x14ac:dyDescent="0.25">
      <c r="A114" s="123">
        <v>42</v>
      </c>
      <c r="B114" s="124" t="s">
        <v>143</v>
      </c>
      <c r="C114" s="212">
        <v>1320771.8799999999</v>
      </c>
      <c r="D114" s="212">
        <f>D115+D117+D124+D126</f>
        <v>1159877</v>
      </c>
      <c r="E114" s="212">
        <f t="shared" ref="E114:F114" si="44">E115+E117+E124+E126</f>
        <v>828441</v>
      </c>
      <c r="F114" s="212">
        <f t="shared" si="44"/>
        <v>781465.07</v>
      </c>
      <c r="G114" s="125">
        <f t="shared" si="25"/>
        <v>59.167300715093965</v>
      </c>
      <c r="H114" s="126">
        <f t="shared" si="26"/>
        <v>94.329598607504934</v>
      </c>
    </row>
    <row r="115" spans="1:8" ht="24.95" customHeight="1" x14ac:dyDescent="0.25">
      <c r="A115" s="127">
        <v>421</v>
      </c>
      <c r="B115" s="128" t="s">
        <v>144</v>
      </c>
      <c r="C115" s="213">
        <v>1100000</v>
      </c>
      <c r="D115" s="213">
        <f t="shared" ref="D115:F115" si="45">D116</f>
        <v>0</v>
      </c>
      <c r="E115" s="213">
        <f t="shared" si="45"/>
        <v>0</v>
      </c>
      <c r="F115" s="213">
        <f t="shared" si="45"/>
        <v>0</v>
      </c>
      <c r="G115" s="129">
        <f t="shared" si="25"/>
        <v>0</v>
      </c>
      <c r="H115" s="130" t="e">
        <f t="shared" si="26"/>
        <v>#DIV/0!</v>
      </c>
    </row>
    <row r="116" spans="1:8" ht="24.95" customHeight="1" x14ac:dyDescent="0.25">
      <c r="A116" s="131">
        <v>4212</v>
      </c>
      <c r="B116" s="132" t="s">
        <v>145</v>
      </c>
      <c r="C116" s="214">
        <v>1100000</v>
      </c>
      <c r="D116" s="214">
        <v>0</v>
      </c>
      <c r="E116" s="214">
        <v>0</v>
      </c>
      <c r="F116" s="214">
        <v>0</v>
      </c>
      <c r="G116" s="107">
        <f t="shared" si="25"/>
        <v>0</v>
      </c>
      <c r="H116" s="133" t="e">
        <f t="shared" si="26"/>
        <v>#DIV/0!</v>
      </c>
    </row>
    <row r="117" spans="1:8" ht="24.95" customHeight="1" x14ac:dyDescent="0.25">
      <c r="A117" s="127">
        <v>422</v>
      </c>
      <c r="B117" s="156" t="s">
        <v>146</v>
      </c>
      <c r="C117" s="215">
        <v>220771.88</v>
      </c>
      <c r="D117" s="215">
        <f t="shared" ref="D117:F117" si="46">SUM(D118:D123)</f>
        <v>1103797</v>
      </c>
      <c r="E117" s="215">
        <f t="shared" si="46"/>
        <v>806161</v>
      </c>
      <c r="F117" s="215">
        <f t="shared" si="46"/>
        <v>781465.07</v>
      </c>
      <c r="G117" s="157">
        <f t="shared" si="25"/>
        <v>353.96947745337854</v>
      </c>
      <c r="H117" s="158">
        <f t="shared" si="26"/>
        <v>96.936600753447507</v>
      </c>
    </row>
    <row r="118" spans="1:8" ht="24.95" customHeight="1" x14ac:dyDescent="0.25">
      <c r="A118" s="131">
        <v>4221</v>
      </c>
      <c r="B118" s="159" t="s">
        <v>147</v>
      </c>
      <c r="C118" s="202">
        <v>145906.23999999999</v>
      </c>
      <c r="D118" s="202">
        <v>492122</v>
      </c>
      <c r="E118" s="202">
        <v>153986</v>
      </c>
      <c r="F118" s="202">
        <v>351016.34</v>
      </c>
      <c r="G118" s="88">
        <f t="shared" si="25"/>
        <v>240.57664703031213</v>
      </c>
      <c r="H118" s="160">
        <f t="shared" si="26"/>
        <v>227.95341134908372</v>
      </c>
    </row>
    <row r="119" spans="1:8" ht="24.95" customHeight="1" x14ac:dyDescent="0.25">
      <c r="A119" s="131">
        <v>4222</v>
      </c>
      <c r="B119" s="159" t="s">
        <v>148</v>
      </c>
      <c r="C119" s="202">
        <v>0</v>
      </c>
      <c r="D119" s="202">
        <v>0</v>
      </c>
      <c r="E119" s="202">
        <v>0</v>
      </c>
      <c r="F119" s="202">
        <v>124.8</v>
      </c>
      <c r="G119" s="88" t="e">
        <f t="shared" si="25"/>
        <v>#DIV/0!</v>
      </c>
      <c r="H119" s="160" t="e">
        <f t="shared" si="26"/>
        <v>#DIV/0!</v>
      </c>
    </row>
    <row r="120" spans="1:8" ht="24.95" customHeight="1" x14ac:dyDescent="0.25">
      <c r="A120" s="131">
        <v>4223</v>
      </c>
      <c r="B120" s="159" t="s">
        <v>149</v>
      </c>
      <c r="C120" s="202">
        <v>3136.67</v>
      </c>
      <c r="D120" s="202">
        <v>187500</v>
      </c>
      <c r="E120" s="202">
        <v>193500</v>
      </c>
      <c r="F120" s="202">
        <v>6599.13</v>
      </c>
      <c r="G120" s="88">
        <f t="shared" ref="G120:G132" si="47">F120/C120*100</f>
        <v>210.38649268172932</v>
      </c>
      <c r="H120" s="160">
        <f t="shared" ref="H120:H132" si="48">F120/E120*100</f>
        <v>3.4104031007751936</v>
      </c>
    </row>
    <row r="121" spans="1:8" ht="24.95" customHeight="1" x14ac:dyDescent="0.25">
      <c r="A121" s="131">
        <v>4224</v>
      </c>
      <c r="B121" s="159" t="s">
        <v>150</v>
      </c>
      <c r="C121" s="202">
        <v>65933.149999999994</v>
      </c>
      <c r="D121" s="202">
        <v>117175</v>
      </c>
      <c r="E121" s="202">
        <v>151675</v>
      </c>
      <c r="F121" s="202">
        <v>157844.06</v>
      </c>
      <c r="G121" s="88">
        <f t="shared" si="47"/>
        <v>239.40015000041711</v>
      </c>
      <c r="H121" s="160">
        <f t="shared" si="48"/>
        <v>104.0672886105159</v>
      </c>
    </row>
    <row r="122" spans="1:8" ht="24.95" customHeight="1" x14ac:dyDescent="0.25">
      <c r="A122" s="131">
        <v>4225</v>
      </c>
      <c r="B122" s="159" t="s">
        <v>151</v>
      </c>
      <c r="C122" s="202">
        <v>5795.82</v>
      </c>
      <c r="D122" s="202">
        <v>292000</v>
      </c>
      <c r="E122" s="202">
        <v>292000</v>
      </c>
      <c r="F122" s="202">
        <v>264619.88</v>
      </c>
      <c r="G122" s="88">
        <f t="shared" si="47"/>
        <v>4565.7021784665503</v>
      </c>
      <c r="H122" s="160">
        <f t="shared" si="48"/>
        <v>90.623246575342463</v>
      </c>
    </row>
    <row r="123" spans="1:8" ht="24.95" customHeight="1" x14ac:dyDescent="0.25">
      <c r="A123" s="131">
        <v>4227</v>
      </c>
      <c r="B123" s="159" t="s">
        <v>152</v>
      </c>
      <c r="C123" s="202">
        <v>0</v>
      </c>
      <c r="D123" s="202">
        <v>15000</v>
      </c>
      <c r="E123" s="202">
        <v>15000</v>
      </c>
      <c r="F123" s="202">
        <v>1260.8599999999999</v>
      </c>
      <c r="G123" s="88" t="e">
        <f t="shared" si="47"/>
        <v>#DIV/0!</v>
      </c>
      <c r="H123" s="160">
        <f t="shared" si="48"/>
        <v>8.4057333333333339</v>
      </c>
    </row>
    <row r="124" spans="1:8" ht="24.95" customHeight="1" x14ac:dyDescent="0.25">
      <c r="A124" s="127">
        <v>423</v>
      </c>
      <c r="B124" s="161" t="s">
        <v>153</v>
      </c>
      <c r="C124" s="216">
        <v>0</v>
      </c>
      <c r="D124" s="216">
        <f t="shared" ref="D124:F124" si="49">D125</f>
        <v>0</v>
      </c>
      <c r="E124" s="216">
        <f t="shared" si="49"/>
        <v>0</v>
      </c>
      <c r="F124" s="216">
        <f t="shared" si="49"/>
        <v>0</v>
      </c>
      <c r="G124" s="162" t="e">
        <f t="shared" si="47"/>
        <v>#DIV/0!</v>
      </c>
      <c r="H124" s="163" t="e">
        <f t="shared" si="48"/>
        <v>#DIV/0!</v>
      </c>
    </row>
    <row r="125" spans="1:8" ht="24.95" customHeight="1" x14ac:dyDescent="0.25">
      <c r="A125" s="131">
        <v>4231</v>
      </c>
      <c r="B125" s="159" t="s">
        <v>88</v>
      </c>
      <c r="C125" s="202">
        <v>0</v>
      </c>
      <c r="D125" s="202">
        <v>0</v>
      </c>
      <c r="E125" s="202">
        <v>0</v>
      </c>
      <c r="F125" s="202">
        <v>0</v>
      </c>
      <c r="G125" s="88" t="e">
        <f t="shared" si="47"/>
        <v>#DIV/0!</v>
      </c>
      <c r="H125" s="160" t="e">
        <f t="shared" si="48"/>
        <v>#DIV/0!</v>
      </c>
    </row>
    <row r="126" spans="1:8" ht="24.95" customHeight="1" x14ac:dyDescent="0.25">
      <c r="A126" s="127">
        <v>426</v>
      </c>
      <c r="B126" s="161" t="s">
        <v>154</v>
      </c>
      <c r="C126" s="216">
        <v>0</v>
      </c>
      <c r="D126" s="216">
        <f t="shared" ref="D126:F126" si="50">D127</f>
        <v>56080</v>
      </c>
      <c r="E126" s="216">
        <f t="shared" si="50"/>
        <v>22280</v>
      </c>
      <c r="F126" s="216">
        <f t="shared" si="50"/>
        <v>0</v>
      </c>
      <c r="G126" s="162" t="e">
        <f t="shared" si="47"/>
        <v>#DIV/0!</v>
      </c>
      <c r="H126" s="163">
        <f t="shared" si="48"/>
        <v>0</v>
      </c>
    </row>
    <row r="127" spans="1:8" ht="24.95" customHeight="1" x14ac:dyDescent="0.25">
      <c r="A127" s="131">
        <v>4262</v>
      </c>
      <c r="B127" s="159" t="s">
        <v>155</v>
      </c>
      <c r="C127" s="202">
        <v>0</v>
      </c>
      <c r="D127" s="202">
        <v>56080</v>
      </c>
      <c r="E127" s="202">
        <v>22280</v>
      </c>
      <c r="F127" s="202">
        <v>0</v>
      </c>
      <c r="G127" s="88" t="e">
        <f t="shared" si="47"/>
        <v>#DIV/0!</v>
      </c>
      <c r="H127" s="160">
        <f t="shared" si="48"/>
        <v>0</v>
      </c>
    </row>
    <row r="128" spans="1:8" ht="24.95" customHeight="1" x14ac:dyDescent="0.25">
      <c r="A128" s="123">
        <v>45</v>
      </c>
      <c r="B128" s="164" t="s">
        <v>156</v>
      </c>
      <c r="C128" s="209">
        <v>583774.09</v>
      </c>
      <c r="D128" s="209">
        <f t="shared" ref="D128:F128" si="51">D129+D131</f>
        <v>0</v>
      </c>
      <c r="E128" s="209">
        <f t="shared" si="51"/>
        <v>0</v>
      </c>
      <c r="F128" s="209">
        <f t="shared" si="51"/>
        <v>0</v>
      </c>
      <c r="G128" s="110">
        <f t="shared" si="47"/>
        <v>0</v>
      </c>
      <c r="H128" s="111" t="e">
        <f t="shared" si="48"/>
        <v>#DIV/0!</v>
      </c>
    </row>
    <row r="129" spans="1:8" ht="24.95" customHeight="1" x14ac:dyDescent="0.25">
      <c r="A129" s="127">
        <v>451</v>
      </c>
      <c r="B129" s="165" t="s">
        <v>157</v>
      </c>
      <c r="C129" s="216">
        <v>0</v>
      </c>
      <c r="D129" s="216">
        <f t="shared" ref="D129:F129" si="52">D130</f>
        <v>0</v>
      </c>
      <c r="E129" s="216">
        <f t="shared" si="52"/>
        <v>0</v>
      </c>
      <c r="F129" s="216">
        <f t="shared" si="52"/>
        <v>0</v>
      </c>
      <c r="G129" s="162" t="e">
        <f t="shared" si="47"/>
        <v>#DIV/0!</v>
      </c>
      <c r="H129" s="163" t="e">
        <f t="shared" si="48"/>
        <v>#DIV/0!</v>
      </c>
    </row>
    <row r="130" spans="1:8" ht="24.95" customHeight="1" x14ac:dyDescent="0.25">
      <c r="A130" s="131">
        <v>4511</v>
      </c>
      <c r="B130" s="166" t="s">
        <v>157</v>
      </c>
      <c r="C130" s="202">
        <v>0</v>
      </c>
      <c r="D130" s="202">
        <v>0</v>
      </c>
      <c r="E130" s="202">
        <v>0</v>
      </c>
      <c r="F130" s="202">
        <v>0</v>
      </c>
      <c r="G130" s="88" t="e">
        <f t="shared" si="47"/>
        <v>#DIV/0!</v>
      </c>
      <c r="H130" s="160" t="e">
        <f t="shared" si="48"/>
        <v>#DIV/0!</v>
      </c>
    </row>
    <row r="131" spans="1:8" ht="24.95" customHeight="1" x14ac:dyDescent="0.25">
      <c r="A131" s="127">
        <v>454</v>
      </c>
      <c r="B131" s="165" t="s">
        <v>158</v>
      </c>
      <c r="C131" s="216">
        <v>583774.09</v>
      </c>
      <c r="D131" s="216">
        <f t="shared" ref="D131:F131" si="53">D132</f>
        <v>0</v>
      </c>
      <c r="E131" s="216">
        <f t="shared" si="53"/>
        <v>0</v>
      </c>
      <c r="F131" s="216">
        <f t="shared" si="53"/>
        <v>0</v>
      </c>
      <c r="G131" s="162">
        <f t="shared" si="47"/>
        <v>0</v>
      </c>
      <c r="H131" s="163" t="e">
        <f t="shared" si="48"/>
        <v>#DIV/0!</v>
      </c>
    </row>
    <row r="132" spans="1:8" ht="24.95" customHeight="1" thickBot="1" x14ac:dyDescent="0.3">
      <c r="A132" s="134">
        <v>4541</v>
      </c>
      <c r="B132" s="167" t="s">
        <v>158</v>
      </c>
      <c r="C132" s="207">
        <v>583774.09</v>
      </c>
      <c r="D132" s="207">
        <v>0</v>
      </c>
      <c r="E132" s="207">
        <v>0</v>
      </c>
      <c r="F132" s="207">
        <v>0</v>
      </c>
      <c r="G132" s="105">
        <f t="shared" si="47"/>
        <v>0</v>
      </c>
      <c r="H132" s="106" t="e">
        <f t="shared" si="48"/>
        <v>#DIV/0!</v>
      </c>
    </row>
    <row r="133" spans="1:8" ht="15.75" thickTop="1" x14ac:dyDescent="0.25"/>
  </sheetData>
  <mergeCells count="3">
    <mergeCell ref="A1:H1"/>
    <mergeCell ref="A3:H3"/>
    <mergeCell ref="A5:H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&amp;LUpravno vijeće
59. sjednica&amp;CIzvještaj o izvršenju financijskog plana za 2024. godinu&amp;RTočka 3. dnevnog reda
26.03.2025.</oddHeader>
    <oddFooter>&amp;LNastavni zavod za javno zdravstvo Dr. Andrija Štampar&amp;C&amp;A&amp;R&amp;P/&amp;N</oddFooter>
  </headerFooter>
  <rowBreaks count="2" manualBreakCount="2">
    <brk id="63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CF0F8"/>
    <pageSetUpPr fitToPage="1"/>
  </sheetPr>
  <dimension ref="A2:L38"/>
  <sheetViews>
    <sheetView view="pageLayout" zoomScaleNormal="100" workbookViewId="0">
      <selection activeCell="A2" sqref="A2:G2"/>
    </sheetView>
  </sheetViews>
  <sheetFormatPr defaultRowHeight="15" x14ac:dyDescent="0.25"/>
  <cols>
    <col min="1" max="1" width="75.7109375" style="3" customWidth="1"/>
    <col min="2" max="5" width="25.7109375" style="3" customWidth="1"/>
    <col min="6" max="8" width="15.7109375" style="3" customWidth="1"/>
    <col min="9" max="16384" width="9.140625" style="3"/>
  </cols>
  <sheetData>
    <row r="2" spans="1:12" ht="15.75" customHeight="1" x14ac:dyDescent="0.25">
      <c r="A2" s="244" t="s">
        <v>159</v>
      </c>
      <c r="B2" s="244"/>
      <c r="C2" s="244"/>
      <c r="D2" s="244"/>
      <c r="E2" s="244"/>
      <c r="F2" s="244"/>
      <c r="G2" s="244"/>
    </row>
    <row r="3" spans="1:12" ht="15.75" thickBot="1" x14ac:dyDescent="0.3">
      <c r="A3" s="28"/>
      <c r="E3" s="29"/>
    </row>
    <row r="4" spans="1:12" s="30" customFormat="1" ht="35.1" customHeight="1" thickTop="1" x14ac:dyDescent="0.25">
      <c r="A4" s="168" t="s">
        <v>4</v>
      </c>
      <c r="B4" s="217" t="s">
        <v>34</v>
      </c>
      <c r="C4" s="217" t="s">
        <v>35</v>
      </c>
      <c r="D4" s="217" t="s">
        <v>36</v>
      </c>
      <c r="E4" s="218" t="s">
        <v>37</v>
      </c>
      <c r="F4" s="169" t="s">
        <v>38</v>
      </c>
      <c r="G4" s="170" t="s">
        <v>39</v>
      </c>
    </row>
    <row r="5" spans="1:12" s="6" customFormat="1" ht="9.9499999999999993" customHeight="1" thickBot="1" x14ac:dyDescent="0.25">
      <c r="A5" s="177">
        <v>1</v>
      </c>
      <c r="B5" s="219">
        <v>2</v>
      </c>
      <c r="C5" s="219">
        <v>3</v>
      </c>
      <c r="D5" s="219">
        <v>4</v>
      </c>
      <c r="E5" s="219">
        <v>5</v>
      </c>
      <c r="F5" s="178">
        <v>6</v>
      </c>
      <c r="G5" s="179">
        <v>7</v>
      </c>
    </row>
    <row r="6" spans="1:12" s="33" customFormat="1" ht="39.950000000000003" customHeight="1" thickTop="1" x14ac:dyDescent="0.25">
      <c r="A6" s="180" t="s">
        <v>160</v>
      </c>
      <c r="B6" s="220">
        <f>SUM(B7:B21)</f>
        <v>22938600.689999998</v>
      </c>
      <c r="C6" s="220">
        <f t="shared" ref="C6:E6" si="0">SUM(C7:C21)</f>
        <v>20928850</v>
      </c>
      <c r="D6" s="220">
        <f>SUM(D7:D21)</f>
        <v>18136050</v>
      </c>
      <c r="E6" s="220">
        <f t="shared" si="0"/>
        <v>22005980.679999996</v>
      </c>
      <c r="F6" s="181">
        <f>E6/B6*100</f>
        <v>95.934276800037878</v>
      </c>
      <c r="G6" s="182">
        <f>E6/D6*100</f>
        <v>121.33833265788303</v>
      </c>
      <c r="H6" s="32"/>
      <c r="I6" s="3"/>
      <c r="J6" s="3"/>
      <c r="K6" s="3"/>
      <c r="L6" s="3"/>
    </row>
    <row r="7" spans="1:12" s="33" customFormat="1" ht="39.950000000000003" customHeight="1" x14ac:dyDescent="0.25">
      <c r="A7" s="173" t="s">
        <v>161</v>
      </c>
      <c r="B7" s="221">
        <v>89981.91</v>
      </c>
      <c r="C7" s="221">
        <v>246600</v>
      </c>
      <c r="D7" s="221">
        <v>273500</v>
      </c>
      <c r="E7" s="221">
        <v>62763.459999999992</v>
      </c>
      <c r="F7" s="34">
        <f t="shared" ref="F7:F37" si="1">E7/B7*100</f>
        <v>69.751197768529238</v>
      </c>
      <c r="G7" s="174">
        <f>E7/D7*100</f>
        <v>22.948248628884823</v>
      </c>
      <c r="I7" s="3"/>
      <c r="J7" s="3"/>
      <c r="K7" s="3"/>
      <c r="L7" s="3"/>
    </row>
    <row r="8" spans="1:12" s="33" customFormat="1" ht="39.950000000000003" customHeight="1" x14ac:dyDescent="0.25">
      <c r="A8" s="173" t="s">
        <v>162</v>
      </c>
      <c r="B8" s="221">
        <v>85000</v>
      </c>
      <c r="C8" s="221">
        <v>100000</v>
      </c>
      <c r="D8" s="221">
        <v>116700</v>
      </c>
      <c r="E8" s="221">
        <v>116700</v>
      </c>
      <c r="F8" s="34">
        <f t="shared" si="1"/>
        <v>137.29411764705884</v>
      </c>
      <c r="G8" s="174">
        <f t="shared" ref="G8:G37" si="2">E8/D8*100</f>
        <v>100</v>
      </c>
      <c r="I8" s="3"/>
      <c r="J8" s="3"/>
      <c r="K8" s="3"/>
      <c r="L8" s="3"/>
    </row>
    <row r="9" spans="1:12" s="33" customFormat="1" ht="39.950000000000003" customHeight="1" x14ac:dyDescent="0.25">
      <c r="A9" s="173" t="s">
        <v>163</v>
      </c>
      <c r="B9" s="221">
        <v>0</v>
      </c>
      <c r="C9" s="221">
        <v>264000</v>
      </c>
      <c r="D9" s="221">
        <v>264000</v>
      </c>
      <c r="E9" s="221">
        <v>0</v>
      </c>
      <c r="F9" s="34" t="e">
        <f t="shared" si="1"/>
        <v>#DIV/0!</v>
      </c>
      <c r="G9" s="174">
        <f t="shared" si="2"/>
        <v>0</v>
      </c>
      <c r="I9" s="3"/>
      <c r="J9" s="3"/>
      <c r="K9" s="3"/>
      <c r="L9" s="3"/>
    </row>
    <row r="10" spans="1:12" s="33" customFormat="1" ht="39.950000000000003" customHeight="1" x14ac:dyDescent="0.25">
      <c r="A10" s="173" t="s">
        <v>164</v>
      </c>
      <c r="B10" s="221">
        <v>0</v>
      </c>
      <c r="C10" s="221">
        <v>50000</v>
      </c>
      <c r="D10" s="221">
        <v>59100</v>
      </c>
      <c r="E10" s="221">
        <v>27480</v>
      </c>
      <c r="F10" s="34" t="e">
        <f t="shared" si="1"/>
        <v>#DIV/0!</v>
      </c>
      <c r="G10" s="174">
        <f t="shared" si="2"/>
        <v>46.497461928934008</v>
      </c>
      <c r="I10" s="3"/>
      <c r="J10" s="3"/>
      <c r="K10" s="3"/>
      <c r="L10" s="3"/>
    </row>
    <row r="11" spans="1:12" s="33" customFormat="1" ht="39.950000000000003" customHeight="1" x14ac:dyDescent="0.25">
      <c r="A11" s="173" t="s">
        <v>165</v>
      </c>
      <c r="B11" s="221">
        <v>0</v>
      </c>
      <c r="C11" s="221">
        <v>0</v>
      </c>
      <c r="D11" s="221">
        <v>70000</v>
      </c>
      <c r="E11" s="221"/>
      <c r="F11" s="34" t="e">
        <f t="shared" si="1"/>
        <v>#DIV/0!</v>
      </c>
      <c r="G11" s="174">
        <f t="shared" si="2"/>
        <v>0</v>
      </c>
      <c r="I11" s="3"/>
      <c r="J11" s="3"/>
      <c r="K11" s="3"/>
      <c r="L11" s="3"/>
    </row>
    <row r="12" spans="1:12" s="33" customFormat="1" ht="24.95" customHeight="1" x14ac:dyDescent="0.25">
      <c r="A12" s="173" t="s">
        <v>166</v>
      </c>
      <c r="B12" s="221">
        <v>123559.06</v>
      </c>
      <c r="C12" s="221">
        <v>50000</v>
      </c>
      <c r="D12" s="221">
        <v>50000</v>
      </c>
      <c r="E12" s="221">
        <v>120000</v>
      </c>
      <c r="F12" s="34">
        <f t="shared" si="1"/>
        <v>97.119547526502714</v>
      </c>
      <c r="G12" s="174">
        <f t="shared" si="2"/>
        <v>240</v>
      </c>
      <c r="I12" s="3"/>
      <c r="J12" s="3"/>
      <c r="K12" s="3"/>
      <c r="L12" s="3"/>
    </row>
    <row r="13" spans="1:12" s="33" customFormat="1" ht="24.95" customHeight="1" x14ac:dyDescent="0.25">
      <c r="A13" s="173" t="s">
        <v>167</v>
      </c>
      <c r="B13" s="221">
        <v>11176825.43</v>
      </c>
      <c r="C13" s="221">
        <f>5986400-555500+79000+3900000</f>
        <v>9409900</v>
      </c>
      <c r="D13" s="221">
        <v>5290750</v>
      </c>
      <c r="E13" s="221">
        <v>9654138.379999999</v>
      </c>
      <c r="F13" s="34">
        <f t="shared" si="1"/>
        <v>86.376390509661917</v>
      </c>
      <c r="G13" s="174">
        <f t="shared" si="2"/>
        <v>182.47201965694845</v>
      </c>
      <c r="H13" s="32"/>
      <c r="I13" s="3"/>
      <c r="J13" s="3"/>
      <c r="K13" s="3"/>
      <c r="L13" s="3"/>
    </row>
    <row r="14" spans="1:12" s="33" customFormat="1" ht="24.95" customHeight="1" x14ac:dyDescent="0.25">
      <c r="A14" s="173" t="s">
        <v>168</v>
      </c>
      <c r="B14" s="221">
        <v>626701.64999999991</v>
      </c>
      <c r="C14" s="221">
        <v>555500</v>
      </c>
      <c r="D14" s="221">
        <v>485500</v>
      </c>
      <c r="E14" s="221">
        <v>0</v>
      </c>
      <c r="F14" s="34">
        <f t="shared" si="1"/>
        <v>0</v>
      </c>
      <c r="G14" s="174">
        <f t="shared" si="2"/>
        <v>0</v>
      </c>
      <c r="I14" s="3"/>
      <c r="J14" s="3"/>
      <c r="K14" s="3"/>
      <c r="L14" s="3"/>
    </row>
    <row r="15" spans="1:12" s="33" customFormat="1" ht="24.95" customHeight="1" x14ac:dyDescent="0.25">
      <c r="A15" s="173" t="s">
        <v>169</v>
      </c>
      <c r="B15" s="221">
        <v>8703580.1300000008</v>
      </c>
      <c r="C15" s="221">
        <v>9000000</v>
      </c>
      <c r="D15" s="221">
        <v>10835000</v>
      </c>
      <c r="E15" s="221">
        <v>11296740.810000001</v>
      </c>
      <c r="F15" s="34">
        <f t="shared" si="1"/>
        <v>129.79418401700863</v>
      </c>
      <c r="G15" s="174">
        <f t="shared" si="2"/>
        <v>104.26156723580988</v>
      </c>
      <c r="I15" s="3"/>
      <c r="J15" s="3"/>
      <c r="K15" s="3"/>
      <c r="L15" s="3"/>
    </row>
    <row r="16" spans="1:12" s="33" customFormat="1" ht="24.95" customHeight="1" x14ac:dyDescent="0.25">
      <c r="A16" s="173" t="s">
        <v>170</v>
      </c>
      <c r="B16" s="221">
        <v>265258.21999999997</v>
      </c>
      <c r="C16" s="221">
        <v>150000</v>
      </c>
      <c r="D16" s="221">
        <v>190000</v>
      </c>
      <c r="E16" s="221">
        <v>192311.13</v>
      </c>
      <c r="F16" s="34">
        <f t="shared" si="1"/>
        <v>72.499593038059302</v>
      </c>
      <c r="G16" s="174">
        <f t="shared" si="2"/>
        <v>101.21638421052633</v>
      </c>
      <c r="I16" s="3"/>
      <c r="J16" s="3"/>
      <c r="K16" s="3"/>
      <c r="L16" s="3"/>
    </row>
    <row r="17" spans="1:12" s="33" customFormat="1" ht="24.95" customHeight="1" x14ac:dyDescent="0.25">
      <c r="A17" s="173" t="s">
        <v>171</v>
      </c>
      <c r="B17" s="221">
        <v>0</v>
      </c>
      <c r="C17" s="221">
        <v>0</v>
      </c>
      <c r="D17" s="221">
        <v>4500</v>
      </c>
      <c r="E17" s="221">
        <v>9532.91</v>
      </c>
      <c r="F17" s="34"/>
      <c r="G17" s="174">
        <f t="shared" si="2"/>
        <v>211.84244444444445</v>
      </c>
      <c r="I17" s="3"/>
      <c r="J17" s="3"/>
      <c r="K17" s="3"/>
      <c r="L17" s="3"/>
    </row>
    <row r="18" spans="1:12" s="33" customFormat="1" ht="24.95" customHeight="1" x14ac:dyDescent="0.25">
      <c r="A18" s="173" t="s">
        <v>172</v>
      </c>
      <c r="B18" s="221">
        <v>424172.62</v>
      </c>
      <c r="C18" s="221">
        <v>375000</v>
      </c>
      <c r="D18" s="221">
        <v>60000</v>
      </c>
      <c r="E18" s="221">
        <v>65391.360000000001</v>
      </c>
      <c r="F18" s="34">
        <f t="shared" si="1"/>
        <v>15.41621427615955</v>
      </c>
      <c r="G18" s="174">
        <f t="shared" si="2"/>
        <v>108.98559999999999</v>
      </c>
      <c r="I18" s="3"/>
      <c r="J18" s="3"/>
      <c r="K18" s="3"/>
      <c r="L18" s="3"/>
    </row>
    <row r="19" spans="1:12" s="33" customFormat="1" ht="24.95" customHeight="1" x14ac:dyDescent="0.25">
      <c r="A19" s="173" t="s">
        <v>173</v>
      </c>
      <c r="B19" s="221">
        <v>1435738.81</v>
      </c>
      <c r="C19" s="221">
        <v>717850</v>
      </c>
      <c r="D19" s="221">
        <v>387000</v>
      </c>
      <c r="E19" s="221">
        <v>412141.09</v>
      </c>
      <c r="F19" s="34">
        <f t="shared" si="1"/>
        <v>28.705854235423224</v>
      </c>
      <c r="G19" s="174">
        <f t="shared" si="2"/>
        <v>106.49640568475454</v>
      </c>
      <c r="I19" s="3"/>
      <c r="J19" s="3"/>
      <c r="K19" s="3"/>
      <c r="L19" s="3"/>
    </row>
    <row r="20" spans="1:12" s="33" customFormat="1" ht="24.95" customHeight="1" x14ac:dyDescent="0.25">
      <c r="A20" s="173" t="s">
        <v>174</v>
      </c>
      <c r="B20" s="221">
        <v>987.59</v>
      </c>
      <c r="C20" s="221">
        <v>0</v>
      </c>
      <c r="D20" s="221">
        <v>15000</v>
      </c>
      <c r="E20" s="221">
        <v>13687.07</v>
      </c>
      <c r="F20" s="34">
        <f t="shared" si="1"/>
        <v>1385.906094634413</v>
      </c>
      <c r="G20" s="174">
        <f t="shared" si="2"/>
        <v>91.247133333333323</v>
      </c>
      <c r="I20" s="3"/>
      <c r="J20" s="3"/>
      <c r="K20" s="3"/>
      <c r="L20" s="3"/>
    </row>
    <row r="21" spans="1:12" s="33" customFormat="1" ht="24.95" customHeight="1" x14ac:dyDescent="0.25">
      <c r="A21" s="173" t="s">
        <v>175</v>
      </c>
      <c r="B21" s="221">
        <v>6795.27</v>
      </c>
      <c r="C21" s="221">
        <v>10000</v>
      </c>
      <c r="D21" s="221">
        <v>35000</v>
      </c>
      <c r="E21" s="221">
        <v>35094.47</v>
      </c>
      <c r="F21" s="34">
        <f t="shared" si="1"/>
        <v>516.45438665424626</v>
      </c>
      <c r="G21" s="174">
        <f t="shared" si="2"/>
        <v>100.26991428571428</v>
      </c>
      <c r="I21" s="3"/>
      <c r="J21" s="3"/>
      <c r="K21" s="3"/>
      <c r="L21" s="3"/>
    </row>
    <row r="22" spans="1:12" s="33" customFormat="1" ht="39.950000000000003" customHeight="1" x14ac:dyDescent="0.25">
      <c r="A22" s="171" t="s">
        <v>176</v>
      </c>
      <c r="B22" s="222">
        <f>SUM(B23:B37)</f>
        <v>19225751.25</v>
      </c>
      <c r="C22" s="222">
        <f t="shared" ref="C22:E22" si="3">SUM(C23:C37)</f>
        <v>20928850</v>
      </c>
      <c r="D22" s="222">
        <f t="shared" si="3"/>
        <v>18136050</v>
      </c>
      <c r="E22" s="222">
        <f t="shared" si="3"/>
        <v>20275950.809999991</v>
      </c>
      <c r="F22" s="31">
        <f t="shared" si="1"/>
        <v>105.46246305979847</v>
      </c>
      <c r="G22" s="172">
        <f t="shared" si="2"/>
        <v>111.79915588013922</v>
      </c>
      <c r="I22" s="3"/>
      <c r="J22" s="3"/>
      <c r="K22" s="3"/>
      <c r="L22" s="3"/>
    </row>
    <row r="23" spans="1:12" s="33" customFormat="1" ht="39.950000000000003" customHeight="1" x14ac:dyDescent="0.25">
      <c r="A23" s="173" t="s">
        <v>161</v>
      </c>
      <c r="B23" s="221">
        <v>240435.03000000003</v>
      </c>
      <c r="C23" s="221">
        <v>246600</v>
      </c>
      <c r="D23" s="221">
        <v>273500</v>
      </c>
      <c r="E23" s="221">
        <v>266576.96000000002</v>
      </c>
      <c r="F23" s="34">
        <f t="shared" si="1"/>
        <v>110.87276259203993</v>
      </c>
      <c r="G23" s="174">
        <f t="shared" si="2"/>
        <v>97.468723948811714</v>
      </c>
    </row>
    <row r="24" spans="1:12" s="33" customFormat="1" ht="39.950000000000003" customHeight="1" x14ac:dyDescent="0.25">
      <c r="A24" s="173" t="s">
        <v>162</v>
      </c>
      <c r="B24" s="221">
        <v>85000</v>
      </c>
      <c r="C24" s="221">
        <v>100000</v>
      </c>
      <c r="D24" s="221">
        <v>116700</v>
      </c>
      <c r="E24" s="221">
        <v>116700</v>
      </c>
      <c r="F24" s="34">
        <f t="shared" si="1"/>
        <v>137.29411764705884</v>
      </c>
      <c r="G24" s="174">
        <f t="shared" si="2"/>
        <v>100</v>
      </c>
    </row>
    <row r="25" spans="1:12" s="33" customFormat="1" ht="39.950000000000003" customHeight="1" x14ac:dyDescent="0.25">
      <c r="A25" s="173" t="s">
        <v>163</v>
      </c>
      <c r="B25" s="221">
        <v>0</v>
      </c>
      <c r="C25" s="221">
        <v>264000</v>
      </c>
      <c r="D25" s="221">
        <v>264000</v>
      </c>
      <c r="E25" s="221">
        <v>0</v>
      </c>
      <c r="F25" s="34"/>
      <c r="G25" s="174"/>
    </row>
    <row r="26" spans="1:12" s="33" customFormat="1" ht="39.950000000000003" customHeight="1" x14ac:dyDescent="0.25">
      <c r="A26" s="173" t="s">
        <v>164</v>
      </c>
      <c r="B26" s="221">
        <v>0</v>
      </c>
      <c r="C26" s="221">
        <v>50000</v>
      </c>
      <c r="D26" s="221">
        <v>59100</v>
      </c>
      <c r="E26" s="221">
        <v>27480</v>
      </c>
      <c r="F26" s="34"/>
      <c r="G26" s="174"/>
    </row>
    <row r="27" spans="1:12" s="33" customFormat="1" ht="39.950000000000003" customHeight="1" x14ac:dyDescent="0.25">
      <c r="A27" s="173" t="s">
        <v>165</v>
      </c>
      <c r="B27" s="221">
        <v>0</v>
      </c>
      <c r="C27" s="221">
        <v>0</v>
      </c>
      <c r="D27" s="221">
        <v>70000</v>
      </c>
      <c r="E27" s="221"/>
      <c r="F27" s="34"/>
      <c r="G27" s="174"/>
    </row>
    <row r="28" spans="1:12" s="33" customFormat="1" ht="24.95" customHeight="1" x14ac:dyDescent="0.25">
      <c r="A28" s="173" t="s">
        <v>166</v>
      </c>
      <c r="B28" s="221">
        <v>123559.06</v>
      </c>
      <c r="C28" s="221">
        <v>50000</v>
      </c>
      <c r="D28" s="221">
        <v>50000</v>
      </c>
      <c r="E28" s="221">
        <v>120000</v>
      </c>
      <c r="F28" s="34">
        <f t="shared" si="1"/>
        <v>97.119547526502714</v>
      </c>
      <c r="G28" s="174">
        <f t="shared" si="2"/>
        <v>240</v>
      </c>
    </row>
    <row r="29" spans="1:12" s="33" customFormat="1" ht="24.95" customHeight="1" x14ac:dyDescent="0.25">
      <c r="A29" s="173" t="s">
        <v>167</v>
      </c>
      <c r="B29" s="221">
        <v>6872823.040000001</v>
      </c>
      <c r="C29" s="221">
        <v>9409900</v>
      </c>
      <c r="D29" s="221">
        <v>5290750</v>
      </c>
      <c r="E29" s="221">
        <f>7315083.68+170927</f>
        <v>7486010.6799999997</v>
      </c>
      <c r="F29" s="34">
        <f t="shared" si="1"/>
        <v>108.92191805945288</v>
      </c>
      <c r="G29" s="174">
        <f t="shared" si="2"/>
        <v>141.49242886169259</v>
      </c>
    </row>
    <row r="30" spans="1:12" s="33" customFormat="1" ht="24.95" customHeight="1" x14ac:dyDescent="0.25">
      <c r="A30" s="173" t="s">
        <v>168</v>
      </c>
      <c r="B30" s="221">
        <v>626701.64999999991</v>
      </c>
      <c r="C30" s="221">
        <v>555500</v>
      </c>
      <c r="D30" s="221">
        <v>485500</v>
      </c>
      <c r="E30" s="221">
        <v>484400</v>
      </c>
      <c r="F30" s="34">
        <f t="shared" si="1"/>
        <v>77.29355746869345</v>
      </c>
      <c r="G30" s="174">
        <f t="shared" si="2"/>
        <v>99.773429454170952</v>
      </c>
    </row>
    <row r="31" spans="1:12" s="33" customFormat="1" ht="24.95" customHeight="1" x14ac:dyDescent="0.25">
      <c r="A31" s="173" t="s">
        <v>169</v>
      </c>
      <c r="B31" s="221">
        <v>9374707.540000001</v>
      </c>
      <c r="C31" s="221">
        <v>9000000</v>
      </c>
      <c r="D31" s="221">
        <v>10835000</v>
      </c>
      <c r="E31" s="221">
        <v>11046625.139999995</v>
      </c>
      <c r="F31" s="34">
        <f t="shared" si="1"/>
        <v>117.83434408877565</v>
      </c>
      <c r="G31" s="174">
        <f t="shared" si="2"/>
        <v>101.95316234425469</v>
      </c>
    </row>
    <row r="32" spans="1:12" s="33" customFormat="1" ht="24.95" customHeight="1" x14ac:dyDescent="0.25">
      <c r="A32" s="173" t="s">
        <v>170</v>
      </c>
      <c r="B32" s="221">
        <v>252704.78999999998</v>
      </c>
      <c r="C32" s="221">
        <v>150000</v>
      </c>
      <c r="D32" s="221">
        <v>190000</v>
      </c>
      <c r="E32" s="221">
        <v>192311.13</v>
      </c>
      <c r="F32" s="34">
        <f t="shared" si="1"/>
        <v>76.101102001271926</v>
      </c>
      <c r="G32" s="174">
        <f t="shared" si="2"/>
        <v>101.21638421052633</v>
      </c>
    </row>
    <row r="33" spans="1:7" s="33" customFormat="1" ht="24.95" customHeight="1" x14ac:dyDescent="0.25">
      <c r="A33" s="173" t="s">
        <v>171</v>
      </c>
      <c r="B33" s="221">
        <v>0</v>
      </c>
      <c r="C33" s="221">
        <v>0</v>
      </c>
      <c r="D33" s="221">
        <v>4500</v>
      </c>
      <c r="E33" s="221">
        <v>9532.91</v>
      </c>
      <c r="F33" s="34"/>
      <c r="G33" s="174"/>
    </row>
    <row r="34" spans="1:7" s="33" customFormat="1" ht="24.95" customHeight="1" x14ac:dyDescent="0.25">
      <c r="A34" s="173" t="s">
        <v>172</v>
      </c>
      <c r="B34" s="221">
        <v>424172.62</v>
      </c>
      <c r="C34" s="221">
        <v>375000</v>
      </c>
      <c r="D34" s="221">
        <v>60000</v>
      </c>
      <c r="E34" s="221">
        <v>65391.360000000001</v>
      </c>
      <c r="F34" s="34">
        <f t="shared" si="1"/>
        <v>15.41621427615955</v>
      </c>
      <c r="G34" s="174">
        <f t="shared" si="2"/>
        <v>108.98559999999999</v>
      </c>
    </row>
    <row r="35" spans="1:7" s="33" customFormat="1" ht="24.95" customHeight="1" x14ac:dyDescent="0.25">
      <c r="A35" s="173" t="s">
        <v>173</v>
      </c>
      <c r="B35" s="221">
        <v>1217864.6600000001</v>
      </c>
      <c r="C35" s="221">
        <v>717850</v>
      </c>
      <c r="D35" s="221">
        <v>387000</v>
      </c>
      <c r="E35" s="221">
        <v>412141.09</v>
      </c>
      <c r="F35" s="34">
        <f t="shared" si="1"/>
        <v>33.841288242980951</v>
      </c>
      <c r="G35" s="174">
        <f t="shared" si="2"/>
        <v>106.49640568475454</v>
      </c>
    </row>
    <row r="36" spans="1:7" s="33" customFormat="1" ht="24.95" customHeight="1" x14ac:dyDescent="0.25">
      <c r="A36" s="173" t="s">
        <v>174</v>
      </c>
      <c r="B36" s="221">
        <v>987.59</v>
      </c>
      <c r="C36" s="221">
        <v>0</v>
      </c>
      <c r="D36" s="221">
        <v>15000</v>
      </c>
      <c r="E36" s="221">
        <v>13687.07</v>
      </c>
      <c r="F36" s="34">
        <f t="shared" si="1"/>
        <v>1385.906094634413</v>
      </c>
      <c r="G36" s="174">
        <f t="shared" si="2"/>
        <v>91.247133333333323</v>
      </c>
    </row>
    <row r="37" spans="1:7" s="33" customFormat="1" ht="24.95" customHeight="1" thickBot="1" x14ac:dyDescent="0.3">
      <c r="A37" s="175" t="s">
        <v>175</v>
      </c>
      <c r="B37" s="223">
        <v>6795.27</v>
      </c>
      <c r="C37" s="223">
        <v>10000</v>
      </c>
      <c r="D37" s="223">
        <v>35000</v>
      </c>
      <c r="E37" s="223">
        <v>35094.47</v>
      </c>
      <c r="F37" s="25">
        <f t="shared" si="1"/>
        <v>516.45438665424626</v>
      </c>
      <c r="G37" s="176">
        <f t="shared" si="2"/>
        <v>100.26991428571428</v>
      </c>
    </row>
    <row r="38" spans="1:7" ht="15.75" thickTop="1" x14ac:dyDescent="0.25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2" fitToHeight="0" orientation="landscape" r:id="rId1"/>
  <headerFooter>
    <oddHeader>&amp;LUpravno vijeće
59. sjednica&amp;CIzvještaj o izvršenju financijskog plana za 2024. godinu&amp;RTočka 3. dnevnog reda
26.03.2025.</oddHeader>
    <oddFooter>&amp;LNastavni zavod za javno zdravstvo Dr. Andrija Štampar&amp;C&amp;A&amp;R&amp;P/&amp;N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CF0F8"/>
    <pageSetUpPr fitToPage="1"/>
  </sheetPr>
  <dimension ref="A1:G9"/>
  <sheetViews>
    <sheetView view="pageLayout" zoomScaleNormal="100" workbookViewId="0">
      <selection activeCell="C17" sqref="C17"/>
    </sheetView>
  </sheetViews>
  <sheetFormatPr defaultRowHeight="15" x14ac:dyDescent="0.25"/>
  <cols>
    <col min="1" max="1" width="50.7109375" style="3" customWidth="1"/>
    <col min="2" max="5" width="25.7109375" style="3" customWidth="1"/>
    <col min="6" max="8" width="15.7109375" style="3" customWidth="1"/>
    <col min="9" max="16384" width="9.140625" style="3"/>
  </cols>
  <sheetData>
    <row r="1" spans="1:7" x14ac:dyDescent="0.25">
      <c r="A1" s="11"/>
      <c r="B1" s="11"/>
      <c r="C1" s="11"/>
      <c r="D1" s="11"/>
      <c r="E1" s="2"/>
      <c r="F1" s="2"/>
      <c r="G1" s="2"/>
    </row>
    <row r="2" spans="1:7" ht="15.75" customHeight="1" x14ac:dyDescent="0.25">
      <c r="A2" s="244" t="s">
        <v>177</v>
      </c>
      <c r="B2" s="244"/>
      <c r="C2" s="244"/>
      <c r="D2" s="244"/>
      <c r="E2" s="244"/>
      <c r="F2" s="244"/>
      <c r="G2" s="244"/>
    </row>
    <row r="3" spans="1:7" ht="15.75" thickBot="1" x14ac:dyDescent="0.3">
      <c r="A3" s="11"/>
      <c r="B3" s="11"/>
      <c r="C3" s="11"/>
      <c r="D3" s="11"/>
      <c r="E3" s="2"/>
      <c r="F3" s="2"/>
      <c r="G3" s="2"/>
    </row>
    <row r="4" spans="1:7" ht="30" customHeight="1" thickTop="1" thickBot="1" x14ac:dyDescent="0.3">
      <c r="A4" s="12" t="s">
        <v>4</v>
      </c>
      <c r="B4" s="224" t="s">
        <v>34</v>
      </c>
      <c r="C4" s="224" t="s">
        <v>35</v>
      </c>
      <c r="D4" s="224" t="s">
        <v>36</v>
      </c>
      <c r="E4" s="224" t="s">
        <v>37</v>
      </c>
      <c r="F4" s="13" t="s">
        <v>38</v>
      </c>
      <c r="G4" s="14" t="s">
        <v>39</v>
      </c>
    </row>
    <row r="5" spans="1:7" s="6" customFormat="1" ht="9.9499999999999993" customHeight="1" thickTop="1" thickBot="1" x14ac:dyDescent="0.25">
      <c r="A5" s="15">
        <v>1</v>
      </c>
      <c r="B5" s="225">
        <v>2</v>
      </c>
      <c r="C5" s="225">
        <v>3</v>
      </c>
      <c r="D5" s="225">
        <v>4</v>
      </c>
      <c r="E5" s="225">
        <v>5</v>
      </c>
      <c r="F5" s="16">
        <v>6</v>
      </c>
      <c r="G5" s="17">
        <v>7</v>
      </c>
    </row>
    <row r="6" spans="1:7" ht="24.95" customHeight="1" thickTop="1" x14ac:dyDescent="0.25">
      <c r="A6" s="18" t="s">
        <v>176</v>
      </c>
      <c r="B6" s="226">
        <v>19225751.25</v>
      </c>
      <c r="C6" s="226">
        <v>20928849.5</v>
      </c>
      <c r="D6" s="226">
        <v>21845348.5</v>
      </c>
      <c r="E6" s="226">
        <v>20275950.649999999</v>
      </c>
      <c r="F6" s="19">
        <f t="shared" ref="F6:F7" si="0">E6/B6*100</f>
        <v>105.46246222758136</v>
      </c>
      <c r="G6" s="20">
        <f t="shared" ref="G6:G7" si="1">E6/D6*100</f>
        <v>92.815871763272611</v>
      </c>
    </row>
    <row r="7" spans="1:7" ht="24.95" customHeight="1" x14ac:dyDescent="0.25">
      <c r="A7" s="21" t="s">
        <v>178</v>
      </c>
      <c r="B7" s="227">
        <v>19225751.25</v>
      </c>
      <c r="C7" s="227">
        <v>20928849.5</v>
      </c>
      <c r="D7" s="227">
        <v>21845348.5</v>
      </c>
      <c r="E7" s="227">
        <v>20275950.649999999</v>
      </c>
      <c r="F7" s="22">
        <f t="shared" si="0"/>
        <v>105.46246222758136</v>
      </c>
      <c r="G7" s="23">
        <f t="shared" si="1"/>
        <v>92.815871763272611</v>
      </c>
    </row>
    <row r="8" spans="1:7" ht="24.95" customHeight="1" thickBot="1" x14ac:dyDescent="0.3">
      <c r="A8" s="24" t="s">
        <v>179</v>
      </c>
      <c r="B8" s="228">
        <v>19225751.25</v>
      </c>
      <c r="C8" s="228">
        <v>20928849.5</v>
      </c>
      <c r="D8" s="228">
        <v>21845348.5</v>
      </c>
      <c r="E8" s="223">
        <v>20275950.649999999</v>
      </c>
      <c r="F8" s="26">
        <f>E8/B8*100</f>
        <v>105.46246222758136</v>
      </c>
      <c r="G8" s="27">
        <f>E8/D8*100</f>
        <v>92.815871763272611</v>
      </c>
    </row>
    <row r="9" spans="1:7" ht="15.75" thickTop="1" x14ac:dyDescent="0.25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59. sjednica&amp;CIzvještaj o izvršenju financijskog plana za 2024. godinu&amp;RTočka 3. dnevnog reda
26.03.2025.</oddHeader>
    <oddFooter>&amp;LNastavni zavod za javno zdravstvo Dr. Andrija Štampar&amp;C&amp;A&amp;R&amp;P/&amp;N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CF0F8"/>
    <pageSetUpPr fitToPage="1"/>
  </sheetPr>
  <dimension ref="A1:H10"/>
  <sheetViews>
    <sheetView view="pageLayout" zoomScaleNormal="100" workbookViewId="0">
      <selection activeCell="D12" sqref="D12"/>
    </sheetView>
  </sheetViews>
  <sheetFormatPr defaultRowHeight="15" x14ac:dyDescent="0.25"/>
  <cols>
    <col min="1" max="1" width="5.7109375" style="3" customWidth="1"/>
    <col min="2" max="2" width="45.7109375" style="3" customWidth="1"/>
    <col min="3" max="6" width="25.7109375" style="3" customWidth="1"/>
    <col min="7" max="8" width="15.7109375" style="3" customWidth="1"/>
    <col min="9" max="16384" width="9.140625" style="3"/>
  </cols>
  <sheetData>
    <row r="1" spans="1:8" ht="9.9499999999999993" customHeight="1" x14ac:dyDescent="0.25">
      <c r="A1" s="1"/>
      <c r="B1" s="1"/>
      <c r="C1" s="1"/>
      <c r="D1" s="1"/>
      <c r="E1" s="1"/>
      <c r="F1" s="1"/>
      <c r="G1" s="1"/>
      <c r="H1" s="1"/>
    </row>
    <row r="2" spans="1:8" ht="24.95" customHeight="1" x14ac:dyDescent="0.25">
      <c r="A2" s="244" t="s">
        <v>180</v>
      </c>
      <c r="B2" s="244"/>
      <c r="C2" s="244"/>
      <c r="D2" s="244"/>
      <c r="E2" s="244"/>
      <c r="F2" s="244"/>
      <c r="G2" s="244"/>
      <c r="H2" s="244"/>
    </row>
    <row r="3" spans="1:8" ht="9.9499999999999993" customHeight="1" x14ac:dyDescent="0.25">
      <c r="A3" s="4"/>
      <c r="B3" s="4"/>
      <c r="C3" s="4"/>
      <c r="D3" s="4"/>
      <c r="E3" s="4"/>
      <c r="F3" s="4"/>
      <c r="G3" s="4"/>
      <c r="H3" s="4"/>
    </row>
    <row r="4" spans="1:8" ht="24.95" customHeight="1" x14ac:dyDescent="0.25">
      <c r="A4" s="244" t="s">
        <v>181</v>
      </c>
      <c r="B4" s="244"/>
      <c r="C4" s="244"/>
      <c r="D4" s="244"/>
      <c r="E4" s="244"/>
      <c r="F4" s="244"/>
      <c r="G4" s="244"/>
      <c r="H4" s="244"/>
    </row>
    <row r="5" spans="1:8" ht="9.9499999999999993" customHeight="1" thickBot="1" x14ac:dyDescent="0.3">
      <c r="A5" s="1"/>
      <c r="B5" s="1"/>
      <c r="C5" s="1"/>
      <c r="D5" s="1"/>
      <c r="E5" s="1"/>
      <c r="F5" s="2"/>
      <c r="G5" s="2"/>
      <c r="H5" s="2"/>
    </row>
    <row r="6" spans="1:8" ht="39.950000000000003" customHeight="1" thickTop="1" thickBot="1" x14ac:dyDescent="0.3">
      <c r="A6" s="247" t="s">
        <v>4</v>
      </c>
      <c r="B6" s="248"/>
      <c r="C6" s="229" t="s">
        <v>34</v>
      </c>
      <c r="D6" s="230" t="s">
        <v>35</v>
      </c>
      <c r="E6" s="229" t="s">
        <v>36</v>
      </c>
      <c r="F6" s="229" t="s">
        <v>182</v>
      </c>
      <c r="G6" s="229" t="s">
        <v>38</v>
      </c>
      <c r="H6" s="231" t="s">
        <v>39</v>
      </c>
    </row>
    <row r="7" spans="1:8" s="6" customFormat="1" ht="15" customHeight="1" thickTop="1" thickBot="1" x14ac:dyDescent="0.25">
      <c r="A7" s="249">
        <v>1</v>
      </c>
      <c r="B7" s="250"/>
      <c r="C7" s="232">
        <v>2</v>
      </c>
      <c r="D7" s="232">
        <v>3</v>
      </c>
      <c r="E7" s="232">
        <v>4</v>
      </c>
      <c r="F7" s="232">
        <v>5</v>
      </c>
      <c r="G7" s="232">
        <v>6</v>
      </c>
      <c r="H7" s="233">
        <v>7</v>
      </c>
    </row>
    <row r="8" spans="1:8" ht="39.950000000000003" customHeight="1" thickTop="1" x14ac:dyDescent="0.25">
      <c r="A8" s="7">
        <v>8</v>
      </c>
      <c r="B8" s="8" t="s">
        <v>183</v>
      </c>
      <c r="C8" s="234">
        <v>0</v>
      </c>
      <c r="D8" s="234">
        <v>0</v>
      </c>
      <c r="E8" s="234">
        <v>0</v>
      </c>
      <c r="F8" s="235">
        <v>0</v>
      </c>
      <c r="G8" s="236" t="e">
        <f>F8/C8</f>
        <v>#DIV/0!</v>
      </c>
      <c r="H8" s="237" t="e">
        <f>F8/E8</f>
        <v>#DIV/0!</v>
      </c>
    </row>
    <row r="9" spans="1:8" ht="39.950000000000003" customHeight="1" thickBot="1" x14ac:dyDescent="0.3">
      <c r="A9" s="9">
        <v>5</v>
      </c>
      <c r="B9" s="10" t="s">
        <v>184</v>
      </c>
      <c r="C9" s="238">
        <v>0</v>
      </c>
      <c r="D9" s="238">
        <v>0</v>
      </c>
      <c r="E9" s="238">
        <v>0</v>
      </c>
      <c r="F9" s="239">
        <v>0</v>
      </c>
      <c r="G9" s="240" t="e">
        <f>F9/C9</f>
        <v>#DIV/0!</v>
      </c>
      <c r="H9" s="241" t="e">
        <f>F9/E9</f>
        <v>#DIV/0!</v>
      </c>
    </row>
    <row r="10" spans="1:8" ht="15.75" thickTop="1" x14ac:dyDescent="0.25">
      <c r="C10" s="242"/>
      <c r="D10" s="242"/>
      <c r="E10" s="242"/>
      <c r="F10" s="242"/>
      <c r="G10" s="242"/>
      <c r="H10" s="242"/>
    </row>
  </sheetData>
  <mergeCells count="4">
    <mergeCell ref="A6:B6"/>
    <mergeCell ref="A2:H2"/>
    <mergeCell ref="A4:H4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59. sjednica&amp;CIzvještaj o izvršenju financijskog plana za 2024. godinu&amp;RTočka 3. dnevnog reda
26.03.2025.</oddHeader>
    <oddFooter>&amp;LNastavni zavod za javno zdravstvo Dr. Andrija Štampar&amp;C&amp;A&amp;R&amp;P/&amp;N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CF0F8"/>
    <pageSetUpPr fitToPage="1"/>
  </sheetPr>
  <dimension ref="A1:H10"/>
  <sheetViews>
    <sheetView tabSelected="1" view="pageLayout" zoomScaleNormal="100" workbookViewId="0">
      <selection activeCell="C14" sqref="C14"/>
    </sheetView>
  </sheetViews>
  <sheetFormatPr defaultRowHeight="15" x14ac:dyDescent="0.25"/>
  <cols>
    <col min="1" max="1" width="5.7109375" style="3" customWidth="1"/>
    <col min="2" max="2" width="45.7109375" style="3" customWidth="1"/>
    <col min="3" max="6" width="25.7109375" style="3" customWidth="1"/>
    <col min="7" max="8" width="15.7109375" style="3" customWidth="1"/>
    <col min="9" max="16384" width="9.140625" style="3"/>
  </cols>
  <sheetData>
    <row r="1" spans="1:8" ht="9.9499999999999993" customHeight="1" x14ac:dyDescent="0.25">
      <c r="A1" s="1"/>
      <c r="B1" s="1"/>
      <c r="C1" s="1"/>
      <c r="D1" s="1"/>
      <c r="E1" s="2"/>
      <c r="F1" s="2"/>
      <c r="G1" s="2"/>
    </row>
    <row r="2" spans="1:8" ht="24.95" customHeight="1" x14ac:dyDescent="0.25">
      <c r="A2" s="244" t="s">
        <v>180</v>
      </c>
      <c r="B2" s="244"/>
      <c r="C2" s="244"/>
      <c r="D2" s="244"/>
      <c r="E2" s="244"/>
      <c r="F2" s="244"/>
      <c r="G2" s="244"/>
      <c r="H2" s="244"/>
    </row>
    <row r="3" spans="1:8" ht="9.9499999999999993" customHeight="1" x14ac:dyDescent="0.25">
      <c r="A3" s="4"/>
      <c r="B3" s="4"/>
      <c r="C3" s="4"/>
      <c r="D3" s="4"/>
      <c r="E3" s="5"/>
      <c r="F3" s="5"/>
      <c r="G3" s="5"/>
    </row>
    <row r="4" spans="1:8" ht="24.95" customHeight="1" x14ac:dyDescent="0.25">
      <c r="A4" s="244" t="s">
        <v>185</v>
      </c>
      <c r="B4" s="244"/>
      <c r="C4" s="244"/>
      <c r="D4" s="244"/>
      <c r="E4" s="244"/>
      <c r="F4" s="244"/>
      <c r="G4" s="244"/>
      <c r="H4" s="244"/>
    </row>
    <row r="5" spans="1:8" ht="9.9499999999999993" customHeight="1" thickBot="1" x14ac:dyDescent="0.3"/>
    <row r="6" spans="1:8" ht="39.950000000000003" customHeight="1" thickTop="1" thickBot="1" x14ac:dyDescent="0.3">
      <c r="A6" s="247" t="s">
        <v>4</v>
      </c>
      <c r="B6" s="248"/>
      <c r="C6" s="229" t="s">
        <v>34</v>
      </c>
      <c r="D6" s="230" t="s">
        <v>35</v>
      </c>
      <c r="E6" s="229" t="s">
        <v>36</v>
      </c>
      <c r="F6" s="229" t="s">
        <v>182</v>
      </c>
      <c r="G6" s="229" t="s">
        <v>38</v>
      </c>
      <c r="H6" s="231" t="s">
        <v>39</v>
      </c>
    </row>
    <row r="7" spans="1:8" s="6" customFormat="1" ht="15" customHeight="1" thickTop="1" thickBot="1" x14ac:dyDescent="0.25">
      <c r="A7" s="251">
        <v>1</v>
      </c>
      <c r="B7" s="252"/>
      <c r="C7" s="232">
        <v>2</v>
      </c>
      <c r="D7" s="232">
        <v>3</v>
      </c>
      <c r="E7" s="232">
        <v>4</v>
      </c>
      <c r="F7" s="232">
        <v>5</v>
      </c>
      <c r="G7" s="232">
        <v>6</v>
      </c>
      <c r="H7" s="233">
        <v>7</v>
      </c>
    </row>
    <row r="8" spans="1:8" ht="39.950000000000003" customHeight="1" thickTop="1" x14ac:dyDescent="0.25">
      <c r="A8" s="7"/>
      <c r="B8" s="8" t="s">
        <v>183</v>
      </c>
      <c r="C8" s="234">
        <v>0</v>
      </c>
      <c r="D8" s="234">
        <v>0</v>
      </c>
      <c r="E8" s="234">
        <v>0</v>
      </c>
      <c r="F8" s="235">
        <v>0</v>
      </c>
      <c r="G8" s="236" t="e">
        <f>F8/C8</f>
        <v>#DIV/0!</v>
      </c>
      <c r="H8" s="237" t="e">
        <f>F8/E8</f>
        <v>#DIV/0!</v>
      </c>
    </row>
    <row r="9" spans="1:8" ht="39.950000000000003" customHeight="1" thickBot="1" x14ac:dyDescent="0.3">
      <c r="A9" s="9"/>
      <c r="B9" s="10" t="s">
        <v>184</v>
      </c>
      <c r="C9" s="238">
        <v>0</v>
      </c>
      <c r="D9" s="238">
        <v>0</v>
      </c>
      <c r="E9" s="238">
        <v>0</v>
      </c>
      <c r="F9" s="239">
        <v>0</v>
      </c>
      <c r="G9" s="240" t="e">
        <f>F9/C9</f>
        <v>#DIV/0!</v>
      </c>
      <c r="H9" s="241" t="e">
        <f>F9/E9</f>
        <v>#DIV/0!</v>
      </c>
    </row>
    <row r="10" spans="1:8" ht="15.75" thickTop="1" x14ac:dyDescent="0.25"/>
  </sheetData>
  <mergeCells count="4">
    <mergeCell ref="A6:B6"/>
    <mergeCell ref="A7:B7"/>
    <mergeCell ref="A4:H4"/>
    <mergeCell ref="A2:H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59. sjednica&amp;CIzvještaj o izvršenju financijskog plana za 2024. godinu&amp;RTočka 3. dnevnog reda
26.03.2025.</oddHeader>
    <oddFooter>&amp;LNastavni zavod za javno zdravstvo Dr. Andrija Štampar&amp;C&amp;A&amp;R&amp;P/&amp;N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funkciji </vt:lpstr>
      <vt:lpstr>Račun financiranja </vt:lpstr>
      <vt:lpstr>Račun fin prema izvorima</vt:lpstr>
      <vt:lpstr>' Račun prihoda i rashoda'!Ispis_naslova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Lacković</dc:creator>
  <cp:keywords/>
  <dc:description/>
  <cp:lastModifiedBy>Ana Mikuš</cp:lastModifiedBy>
  <cp:revision/>
  <dcterms:created xsi:type="dcterms:W3CDTF">2022-08-12T12:51:27Z</dcterms:created>
  <dcterms:modified xsi:type="dcterms:W3CDTF">2025-04-01T10:43:47Z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