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"/>
    </mc:Choice>
  </mc:AlternateContent>
  <xr:revisionPtr revIDLastSave="607" documentId="8_{13803C79-68AD-4B8D-A461-EAC58366CFEF}" xr6:coauthVersionLast="47" xr6:coauthVersionMax="47" xr10:uidLastSave="{44E1B4B2-3066-4FC4-9BAD-8DAE2CC48DA6}"/>
  <bookViews>
    <workbookView xWindow="14880" yWindow="4545" windowWidth="10860" windowHeight="11055" activeTab="1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i " sheetId="11" r:id="rId4"/>
    <sheet name="Račun financiranja " sheetId="9" r:id="rId5"/>
    <sheet name="Račun fin prema izvorima" sheetId="10" r:id="rId6"/>
  </sheets>
  <definedNames>
    <definedName name="_xlnm.Print_Titles" localSheetId="1">' Račun prihoda i rashoda'!$7:$8</definedName>
    <definedName name="_xlnm.Print_Area" localSheetId="1">' Račun prihoda i rashoda'!$A$1:$H$132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8" l="1"/>
  <c r="F8" i="8"/>
  <c r="G8" i="8"/>
  <c r="F9" i="8"/>
  <c r="G9" i="8"/>
  <c r="F10" i="8"/>
  <c r="G10" i="8"/>
  <c r="F11" i="8"/>
  <c r="G11" i="8"/>
  <c r="F12" i="8"/>
  <c r="G12" i="8"/>
  <c r="F13" i="8"/>
  <c r="G13" i="8"/>
  <c r="F14" i="8"/>
  <c r="G14" i="8"/>
  <c r="F15" i="8"/>
  <c r="G15" i="8"/>
  <c r="F25" i="8" l="1"/>
  <c r="G25" i="8"/>
  <c r="F26" i="8"/>
  <c r="G26" i="8"/>
  <c r="F27" i="8"/>
  <c r="G27" i="8"/>
  <c r="F28" i="8"/>
  <c r="G28" i="8"/>
  <c r="F29" i="8"/>
  <c r="G29" i="8"/>
  <c r="F7" i="8"/>
  <c r="G7" i="8"/>
  <c r="F16" i="8" l="1"/>
  <c r="F17" i="8"/>
  <c r="F18" i="8"/>
  <c r="F11" i="1" l="1"/>
  <c r="C123" i="3" l="1"/>
  <c r="C126" i="3"/>
  <c r="B13" i="1"/>
  <c r="B10" i="1"/>
  <c r="C6" i="11"/>
  <c r="D6" i="11"/>
  <c r="C7" i="11"/>
  <c r="D7" i="11"/>
  <c r="E7" i="11"/>
  <c r="E6" i="11" s="1"/>
  <c r="B7" i="11"/>
  <c r="B6" i="11" s="1"/>
  <c r="G13" i="3"/>
  <c r="D6" i="8" l="1"/>
  <c r="H9" i="10" l="1"/>
  <c r="G9" i="10"/>
  <c r="H8" i="10"/>
  <c r="G8" i="10"/>
  <c r="G15" i="1"/>
  <c r="G14" i="1"/>
  <c r="G12" i="1"/>
  <c r="G11" i="1"/>
  <c r="F15" i="1"/>
  <c r="F14" i="1"/>
  <c r="F12" i="1"/>
  <c r="G22" i="1" l="1"/>
  <c r="G21" i="1"/>
  <c r="F22" i="1"/>
  <c r="F21" i="1"/>
  <c r="H129" i="3"/>
  <c r="G129" i="3"/>
  <c r="H127" i="3"/>
  <c r="G127" i="3"/>
  <c r="H124" i="3"/>
  <c r="G124" i="3"/>
  <c r="H122" i="3"/>
  <c r="G122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3" i="3"/>
  <c r="G113" i="3"/>
  <c r="H110" i="3"/>
  <c r="G110" i="3"/>
  <c r="H106" i="3"/>
  <c r="G106" i="3"/>
  <c r="H104" i="3"/>
  <c r="G104" i="3"/>
  <c r="H101" i="3"/>
  <c r="G101" i="3"/>
  <c r="H100" i="3"/>
  <c r="G100" i="3"/>
  <c r="H99" i="3"/>
  <c r="G99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8" i="3"/>
  <c r="G88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6" i="3"/>
  <c r="G76" i="3"/>
  <c r="H75" i="3"/>
  <c r="G75" i="3"/>
  <c r="H74" i="3"/>
  <c r="G74" i="3"/>
  <c r="H73" i="3"/>
  <c r="G73" i="3"/>
  <c r="H72" i="3"/>
  <c r="G72" i="3"/>
  <c r="H71" i="3"/>
  <c r="G71" i="3"/>
  <c r="H69" i="3"/>
  <c r="G69" i="3"/>
  <c r="H68" i="3"/>
  <c r="G68" i="3"/>
  <c r="H67" i="3"/>
  <c r="G67" i="3"/>
  <c r="H66" i="3"/>
  <c r="G66" i="3"/>
  <c r="H63" i="3"/>
  <c r="G63" i="3"/>
  <c r="H62" i="3"/>
  <c r="G62" i="3"/>
  <c r="H60" i="3"/>
  <c r="G60" i="3"/>
  <c r="H58" i="3"/>
  <c r="G58" i="3"/>
  <c r="H57" i="3"/>
  <c r="G57" i="3"/>
  <c r="H56" i="3"/>
  <c r="G56" i="3"/>
  <c r="D128" i="3"/>
  <c r="E128" i="3"/>
  <c r="F128" i="3"/>
  <c r="D126" i="3"/>
  <c r="E126" i="3"/>
  <c r="F126" i="3"/>
  <c r="D123" i="3"/>
  <c r="E123" i="3"/>
  <c r="F123" i="3"/>
  <c r="D121" i="3"/>
  <c r="E121" i="3"/>
  <c r="F121" i="3"/>
  <c r="D114" i="3"/>
  <c r="E114" i="3"/>
  <c r="F114" i="3"/>
  <c r="D112" i="3"/>
  <c r="E112" i="3"/>
  <c r="F112" i="3"/>
  <c r="D109" i="3"/>
  <c r="D108" i="3" s="1"/>
  <c r="E109" i="3"/>
  <c r="E108" i="3" s="1"/>
  <c r="F109" i="3"/>
  <c r="F108" i="3" s="1"/>
  <c r="D105" i="3"/>
  <c r="E105" i="3"/>
  <c r="F105" i="3"/>
  <c r="D103" i="3"/>
  <c r="E103" i="3"/>
  <c r="F103" i="3"/>
  <c r="D98" i="3"/>
  <c r="D97" i="3" s="1"/>
  <c r="E98" i="3"/>
  <c r="E97" i="3" s="1"/>
  <c r="F98" i="3"/>
  <c r="F97" i="3" s="1"/>
  <c r="D89" i="3"/>
  <c r="E89" i="3"/>
  <c r="F89" i="3"/>
  <c r="D87" i="3"/>
  <c r="E87" i="3"/>
  <c r="F87" i="3"/>
  <c r="D77" i="3"/>
  <c r="E77" i="3"/>
  <c r="F77" i="3"/>
  <c r="D70" i="3"/>
  <c r="E70" i="3"/>
  <c r="F70" i="3"/>
  <c r="D65" i="3"/>
  <c r="E65" i="3"/>
  <c r="F65" i="3"/>
  <c r="D61" i="3"/>
  <c r="E61" i="3"/>
  <c r="F61" i="3"/>
  <c r="D59" i="3"/>
  <c r="E59" i="3"/>
  <c r="F59" i="3"/>
  <c r="D55" i="3"/>
  <c r="E55" i="3"/>
  <c r="F55" i="3"/>
  <c r="H51" i="3"/>
  <c r="G51" i="3"/>
  <c r="H47" i="3"/>
  <c r="G47" i="3"/>
  <c r="H44" i="3"/>
  <c r="G44" i="3"/>
  <c r="H42" i="3"/>
  <c r="G42" i="3"/>
  <c r="H41" i="3"/>
  <c r="G41" i="3"/>
  <c r="H38" i="3"/>
  <c r="G38" i="3"/>
  <c r="H36" i="3"/>
  <c r="G36" i="3"/>
  <c r="H35" i="3"/>
  <c r="G35" i="3"/>
  <c r="H32" i="3"/>
  <c r="G32" i="3"/>
  <c r="H29" i="3"/>
  <c r="G29" i="3"/>
  <c r="H27" i="3"/>
  <c r="G27" i="3"/>
  <c r="H26" i="3"/>
  <c r="G26" i="3"/>
  <c r="H25" i="3"/>
  <c r="G25" i="3"/>
  <c r="H22" i="3"/>
  <c r="G22" i="3"/>
  <c r="H20" i="3"/>
  <c r="G20" i="3"/>
  <c r="H19" i="3"/>
  <c r="G19" i="3"/>
  <c r="H17" i="3"/>
  <c r="G17" i="3"/>
  <c r="H15" i="3"/>
  <c r="G15" i="3"/>
  <c r="H13" i="3"/>
  <c r="D12" i="3"/>
  <c r="E12" i="3"/>
  <c r="F12" i="3"/>
  <c r="D14" i="3"/>
  <c r="E14" i="3"/>
  <c r="F14" i="3"/>
  <c r="D16" i="3"/>
  <c r="E16" i="3"/>
  <c r="F16" i="3"/>
  <c r="D18" i="3"/>
  <c r="E18" i="3"/>
  <c r="F18" i="3"/>
  <c r="D21" i="3"/>
  <c r="E21" i="3"/>
  <c r="F21" i="3"/>
  <c r="D24" i="3"/>
  <c r="E24" i="3"/>
  <c r="F24" i="3"/>
  <c r="D28" i="3"/>
  <c r="E28" i="3"/>
  <c r="F28" i="3"/>
  <c r="D31" i="3"/>
  <c r="D30" i="3" s="1"/>
  <c r="E31" i="3"/>
  <c r="E30" i="3" s="1"/>
  <c r="F31" i="3"/>
  <c r="F30" i="3" s="1"/>
  <c r="D34" i="3"/>
  <c r="E34" i="3"/>
  <c r="F34" i="3"/>
  <c r="D37" i="3"/>
  <c r="E37" i="3"/>
  <c r="F37" i="3"/>
  <c r="D40" i="3"/>
  <c r="E40" i="3"/>
  <c r="F40" i="3"/>
  <c r="D43" i="3"/>
  <c r="E43" i="3"/>
  <c r="F43" i="3"/>
  <c r="D46" i="3"/>
  <c r="D45" i="3" s="1"/>
  <c r="E46" i="3"/>
  <c r="E45" i="3" s="1"/>
  <c r="F46" i="3"/>
  <c r="F45" i="3" s="1"/>
  <c r="C105" i="3"/>
  <c r="C103" i="3"/>
  <c r="C34" i="3"/>
  <c r="C12" i="3"/>
  <c r="C14" i="3"/>
  <c r="C16" i="3"/>
  <c r="C18" i="3"/>
  <c r="C21" i="3"/>
  <c r="C43" i="3"/>
  <c r="C40" i="3"/>
  <c r="C46" i="3"/>
  <c r="E102" i="3" l="1"/>
  <c r="H108" i="3"/>
  <c r="H18" i="3"/>
  <c r="H59" i="3"/>
  <c r="H77" i="3"/>
  <c r="F102" i="3"/>
  <c r="H70" i="3"/>
  <c r="D125" i="3"/>
  <c r="F125" i="3"/>
  <c r="H128" i="3"/>
  <c r="H97" i="3"/>
  <c r="H37" i="3"/>
  <c r="F23" i="3"/>
  <c r="H89" i="3"/>
  <c r="G105" i="3"/>
  <c r="C45" i="3"/>
  <c r="G45" i="3" s="1"/>
  <c r="G40" i="3"/>
  <c r="G18" i="3"/>
  <c r="H16" i="3"/>
  <c r="E33" i="3"/>
  <c r="H65" i="3"/>
  <c r="E54" i="3"/>
  <c r="D39" i="3"/>
  <c r="F33" i="3"/>
  <c r="H28" i="3"/>
  <c r="E23" i="3"/>
  <c r="G16" i="3"/>
  <c r="G43" i="3"/>
  <c r="E39" i="3"/>
  <c r="H87" i="3"/>
  <c r="F111" i="3"/>
  <c r="H114" i="3"/>
  <c r="H45" i="3"/>
  <c r="H31" i="3"/>
  <c r="H105" i="3"/>
  <c r="G103" i="3"/>
  <c r="G14" i="3"/>
  <c r="G21" i="3"/>
  <c r="D111" i="3"/>
  <c r="H121" i="3"/>
  <c r="F11" i="3"/>
  <c r="H43" i="3"/>
  <c r="E11" i="3"/>
  <c r="G12" i="3"/>
  <c r="G34" i="3"/>
  <c r="G46" i="3"/>
  <c r="F54" i="3"/>
  <c r="H55" i="3"/>
  <c r="H103" i="3"/>
  <c r="F39" i="3"/>
  <c r="D23" i="3"/>
  <c r="D11" i="3"/>
  <c r="H12" i="3"/>
  <c r="H14" i="3"/>
  <c r="H24" i="3"/>
  <c r="H30" i="3"/>
  <c r="H34" i="3"/>
  <c r="H40" i="3"/>
  <c r="H46" i="3"/>
  <c r="F64" i="3"/>
  <c r="H109" i="3"/>
  <c r="H112" i="3"/>
  <c r="H123" i="3"/>
  <c r="H126" i="3"/>
  <c r="H21" i="3"/>
  <c r="H61" i="3"/>
  <c r="D33" i="3"/>
  <c r="H98" i="3"/>
  <c r="E125" i="3"/>
  <c r="H125" i="3" s="1"/>
  <c r="E111" i="3"/>
  <c r="D102" i="3"/>
  <c r="E64" i="3"/>
  <c r="D64" i="3"/>
  <c r="D54" i="3"/>
  <c r="C39" i="3"/>
  <c r="C102" i="3"/>
  <c r="C11" i="3"/>
  <c r="H102" i="3" l="1"/>
  <c r="D107" i="3"/>
  <c r="H33" i="3"/>
  <c r="H111" i="3"/>
  <c r="F107" i="3"/>
  <c r="H23" i="3"/>
  <c r="G102" i="3"/>
  <c r="E10" i="3"/>
  <c r="E53" i="3"/>
  <c r="D10" i="3"/>
  <c r="H64" i="3"/>
  <c r="F53" i="3"/>
  <c r="H54" i="3"/>
  <c r="F10" i="3"/>
  <c r="G11" i="3"/>
  <c r="H11" i="3"/>
  <c r="G39" i="3"/>
  <c r="H39" i="3"/>
  <c r="E107" i="3"/>
  <c r="D53" i="3"/>
  <c r="D52" i="3" l="1"/>
  <c r="H107" i="3"/>
  <c r="E52" i="3"/>
  <c r="F52" i="3"/>
  <c r="H53" i="3"/>
  <c r="H10" i="3"/>
  <c r="D50" i="3"/>
  <c r="D49" i="3" s="1"/>
  <c r="D48" i="3" s="1"/>
  <c r="D9" i="3" s="1"/>
  <c r="E50" i="3"/>
  <c r="E49" i="3" s="1"/>
  <c r="E48" i="3" s="1"/>
  <c r="E9" i="3" s="1"/>
  <c r="F50" i="3"/>
  <c r="C50" i="3"/>
  <c r="G9" i="9"/>
  <c r="H9" i="9"/>
  <c r="H8" i="9"/>
  <c r="G8" i="9"/>
  <c r="C128" i="3"/>
  <c r="G126" i="3"/>
  <c r="G123" i="3"/>
  <c r="C121" i="3"/>
  <c r="C114" i="3"/>
  <c r="C112" i="3"/>
  <c r="C109" i="3"/>
  <c r="H52" i="3" l="1"/>
  <c r="G128" i="3"/>
  <c r="C125" i="3"/>
  <c r="G121" i="3"/>
  <c r="G114" i="3"/>
  <c r="G112" i="3"/>
  <c r="G109" i="3"/>
  <c r="C49" i="3"/>
  <c r="F49" i="3"/>
  <c r="G50" i="3"/>
  <c r="H50" i="3"/>
  <c r="C108" i="3"/>
  <c r="C111" i="3"/>
  <c r="G125" i="3" l="1"/>
  <c r="G111" i="3"/>
  <c r="C48" i="3"/>
  <c r="F48" i="3"/>
  <c r="G49" i="3"/>
  <c r="H49" i="3"/>
  <c r="C107" i="3"/>
  <c r="G108" i="3"/>
  <c r="G8" i="11"/>
  <c r="F8" i="11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4" i="8"/>
  <c r="F24" i="8"/>
  <c r="G23" i="8"/>
  <c r="F23" i="8"/>
  <c r="E22" i="8"/>
  <c r="D22" i="8"/>
  <c r="C22" i="8"/>
  <c r="B22" i="8"/>
  <c r="G21" i="8"/>
  <c r="F21" i="8"/>
  <c r="G20" i="8"/>
  <c r="F20" i="8"/>
  <c r="G19" i="8"/>
  <c r="F19" i="8"/>
  <c r="G18" i="8"/>
  <c r="G17" i="8"/>
  <c r="G16" i="8"/>
  <c r="E6" i="8"/>
  <c r="C6" i="8"/>
  <c r="B6" i="8"/>
  <c r="G107" i="3" l="1"/>
  <c r="G6" i="8"/>
  <c r="F6" i="8"/>
  <c r="G48" i="3"/>
  <c r="H48" i="3"/>
  <c r="F9" i="3"/>
  <c r="G7" i="11"/>
  <c r="F7" i="11"/>
  <c r="G22" i="8"/>
  <c r="F22" i="8"/>
  <c r="H9" i="3" l="1"/>
  <c r="G6" i="11"/>
  <c r="F6" i="11"/>
  <c r="C98" i="3" l="1"/>
  <c r="C89" i="3"/>
  <c r="C87" i="3"/>
  <c r="C77" i="3"/>
  <c r="C70" i="3"/>
  <c r="C65" i="3"/>
  <c r="C61" i="3"/>
  <c r="C59" i="3"/>
  <c r="C55" i="3"/>
  <c r="C37" i="3"/>
  <c r="C31" i="3"/>
  <c r="C28" i="3"/>
  <c r="C24" i="3"/>
  <c r="G89" i="3" l="1"/>
  <c r="G87" i="3"/>
  <c r="G77" i="3"/>
  <c r="G70" i="3"/>
  <c r="G65" i="3"/>
  <c r="G61" i="3"/>
  <c r="G59" i="3"/>
  <c r="G55" i="3"/>
  <c r="G28" i="3"/>
  <c r="C30" i="3"/>
  <c r="G31" i="3"/>
  <c r="C33" i="3"/>
  <c r="G37" i="3"/>
  <c r="C23" i="3"/>
  <c r="G24" i="3"/>
  <c r="C97" i="3"/>
  <c r="G98" i="3"/>
  <c r="C54" i="3"/>
  <c r="C64" i="3"/>
  <c r="G97" i="3" l="1"/>
  <c r="G64" i="3"/>
  <c r="G54" i="3"/>
  <c r="G33" i="3"/>
  <c r="G30" i="3"/>
  <c r="G23" i="3"/>
  <c r="C10" i="3"/>
  <c r="C53" i="3"/>
  <c r="C52" i="3" l="1"/>
  <c r="G53" i="3"/>
  <c r="C9" i="3"/>
  <c r="G10" i="3"/>
  <c r="G24" i="1"/>
  <c r="F24" i="1"/>
  <c r="C23" i="1"/>
  <c r="D23" i="1"/>
  <c r="E23" i="1"/>
  <c r="B23" i="1"/>
  <c r="C13" i="1"/>
  <c r="D13" i="1"/>
  <c r="E13" i="1"/>
  <c r="C10" i="1"/>
  <c r="D10" i="1"/>
  <c r="E10" i="1"/>
  <c r="G52" i="3" l="1"/>
  <c r="G9" i="3"/>
  <c r="G13" i="1"/>
  <c r="F13" i="1"/>
  <c r="F10" i="1"/>
  <c r="C16" i="1"/>
  <c r="C25" i="1" s="1"/>
  <c r="G10" i="1"/>
  <c r="D16" i="1"/>
  <c r="D25" i="1" s="1"/>
  <c r="B16" i="1"/>
  <c r="E16" i="1"/>
  <c r="F23" i="1"/>
  <c r="G23" i="1"/>
  <c r="F16" i="1" l="1"/>
  <c r="G16" i="1"/>
  <c r="E25" i="1"/>
  <c r="G25" i="1" s="1"/>
  <c r="B25" i="1"/>
  <c r="F25" i="1" l="1"/>
</calcChain>
</file>

<file path=xl/sharedStrings.xml><?xml version="1.0" encoding="utf-8"?>
<sst xmlns="http://schemas.openxmlformats.org/spreadsheetml/2006/main" count="251" uniqueCount="184">
  <si>
    <t>PRIHODI UKUPNO</t>
  </si>
  <si>
    <t>RASHODI UKUPNO</t>
  </si>
  <si>
    <t>Rashodi za zaposlene</t>
  </si>
  <si>
    <t>BROJČANA OZNAKA I NAZIV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</si>
  <si>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</si>
  <si>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</si>
  <si>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</si>
  <si>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</si>
  <si>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</si>
  <si>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</si>
  <si>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</si>
  <si>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</si>
  <si>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</si>
  <si>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</si>
  <si>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</si>
  <si>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Plaće za redovan rad</t>
  </si>
  <si>
    <t>Naknade troškova zaposlenima</t>
  </si>
  <si>
    <t>Službena putovanja</t>
  </si>
  <si>
    <t>UKUPNO RASHODI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</si>
  <si>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</si>
  <si>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</si>
  <si>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</si>
  <si>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</si>
  <si>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</si>
  <si>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</si>
  <si>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</si>
  <si>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</si>
  <si>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</si>
  <si>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</si>
  <si>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</si>
  <si>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</si>
  <si>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</si>
  <si>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</si>
  <si>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</si>
  <si>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</si>
  <si>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</si>
  <si>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</si>
  <si>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FINANCIRANJA</t>
  </si>
  <si>
    <t>SAŽETAK  RAČUNA PRIHODA I RASHODA I  RAČUNA FINANCIRANJA  može sadržavati i dodatne podatke.</t>
  </si>
  <si>
    <t>Konto</t>
  </si>
  <si>
    <t>Naziv konta</t>
  </si>
  <si>
    <t>INDEKS
6=5/2*100</t>
  </si>
  <si>
    <t>INDEKS
7=5/4*100</t>
  </si>
  <si>
    <t>PRIHODI POSLOVANJA</t>
  </si>
  <si>
    <t>63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</si>
  <si>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</si>
  <si>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</si>
  <si>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</si>
  <si>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</si>
  <si>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</si>
  <si>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</si>
  <si>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</si>
  <si>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</si>
  <si>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</si>
  <si>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</si>
  <si>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</si>
  <si>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</si>
  <si>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</si>
  <si>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</si>
  <si>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</si>
  <si>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</si>
  <si>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</si>
  <si>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</si>
  <si>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</t>
  </si>
  <si>
    <t>Kamate na oročena sredstva i depozite po viđenju</t>
  </si>
  <si>
    <t>Prihodi od zateznih kamata</t>
  </si>
  <si>
    <t xml:space="preserve">Prihodi od pozitivnih tečajnih razlika </t>
  </si>
  <si>
    <t>Prihodi od nefinancijske imovine</t>
  </si>
  <si>
    <t>Ostali prihodi od nefinancijske imovine</t>
  </si>
  <si>
    <t>Prihodi po posebnim propisima i naknada</t>
  </si>
  <si>
    <t>Prihodi po posebnim propisima</t>
  </si>
  <si>
    <t xml:space="preserve">Ostali nespomenuti prihodi </t>
  </si>
  <si>
    <t>Prihodi od  pruženih usluga i prihodi od donacija</t>
  </si>
  <si>
    <t xml:space="preserve">Prihodi od pruženih usluga </t>
  </si>
  <si>
    <t>Prihodi od prodaje proizvoda</t>
  </si>
  <si>
    <t>Tekuće i kapitalne donacije</t>
  </si>
  <si>
    <t>Tekuće donacije</t>
  </si>
  <si>
    <t>Prihodi iz proračuna</t>
  </si>
  <si>
    <t>Prihodi iz nadležnog proračuna za financiranje redovite djelatnosti proračunskih korisnika</t>
  </si>
  <si>
    <t>Prihodi za financiranje rashoda poslovanja</t>
  </si>
  <si>
    <t>Prihodi za financiranje rashoda za nabavu nefinancijske im.</t>
  </si>
  <si>
    <t>Prihodi od HZZO-a na temelju ugovornih obveza</t>
  </si>
  <si>
    <t>Prihodi na temelju ugovornih obveza</t>
  </si>
  <si>
    <t>PRIHODI OD PRODAJE NEFINANCIJSKE IMOVINE</t>
  </si>
  <si>
    <t>Prijevozna sredstva u cestovnom prometu</t>
  </si>
  <si>
    <t xml:space="preserve">RASHODI POSLOVANJA </t>
  </si>
  <si>
    <t>Plaće (bruto)</t>
  </si>
  <si>
    <t>Plaće u naravi</t>
  </si>
  <si>
    <t xml:space="preserve">Plaće za prekovremeni rad </t>
  </si>
  <si>
    <t>Ostali rashodi za zaposlene</t>
  </si>
  <si>
    <t>Doprinosi na plaće</t>
  </si>
  <si>
    <t>Doprinosi za zdravstveno osiguranje</t>
  </si>
  <si>
    <t>Doprinosi za obvezno osiguranje u slučaju nezaposlenosti</t>
  </si>
  <si>
    <t>Naknade za prijevoz,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</si>
  <si>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</si>
  <si>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</si>
  <si>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</si>
  <si>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</si>
  <si>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</si>
  <si>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</si>
  <si>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 xml:space="preserve">Materijal i dijelovi za tekuće i investicijsko održavanje 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</si>
  <si>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</si>
  <si>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</si>
  <si>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</si>
  <si>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</si>
  <si>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</si>
  <si>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</si>
  <si>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</si>
  <si>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</si>
  <si>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</si>
  <si>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</si>
  <si>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</si>
  <si>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</si>
  <si>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</si>
  <si>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</si>
  <si>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predstvničkih i izvršnih tijela, povjeren. i sl.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</si>
  <si>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</si>
  <si>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</si>
  <si>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</si>
  <si>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</si>
  <si>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</si>
  <si>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</si>
  <si>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</si>
  <si>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</si>
  <si>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</t>
  </si>
  <si>
    <t>Zatezne kamate</t>
  </si>
  <si>
    <t>RASHODI ZA NABAVU NEFINANCIJSKE IMOVINE</t>
  </si>
  <si>
    <t>Rashodi za nabavu proizvedene dugotrajne imovine</t>
  </si>
  <si>
    <t>Rashodi za dodatna ulaganja na nefinancijskoj imovini</t>
  </si>
  <si>
    <t>UKUPNO PRIHODI</t>
  </si>
  <si>
    <t>Izvor 1.1.1. A211106 - Opći prihodi i primici - Programi promicanja zdravlja, prevencije i rano otkrivanje bolest</t>
  </si>
  <si>
    <t xml:space="preserve">Izvor 1.1.1. A211107 - Opći prihodi i primici - Služba za mentalno zdravlje i prevenciju ovisnosti </t>
  </si>
  <si>
    <t>Izvor 1.2.3. - Kapitalna ulaganja u zdravstvene ustanove - Decentralizirane funkcije</t>
  </si>
  <si>
    <t>Izvor 3.1.1 - Vlastiti prihodi</t>
  </si>
  <si>
    <t>Izvor 3.1.1. A211118 - Vlastiti prihodi - Provođenje mjera zdravstvene ekologije</t>
  </si>
  <si>
    <t>Izvor 4.3.1. - Prihodi za posebne namjene</t>
  </si>
  <si>
    <t>Izvor 5.2.1. - Pomoći iz drugih proračuna</t>
  </si>
  <si>
    <t>Izvor 5.5.1. - Pomoći od izvanproračunskih korisnika</t>
  </si>
  <si>
    <t>Izvor 5.6.1. - Pomoći temeljem prijenosa EU sredstava</t>
  </si>
  <si>
    <t>Izvor 6.1.1. - Donacije</t>
  </si>
  <si>
    <t>Izvor 7.1.1. - Prihodi od prodaje nefinancijske imovine</t>
  </si>
  <si>
    <t>07 Zdravstvo</t>
  </si>
  <si>
    <t>074 Službe javnog zdravstva</t>
  </si>
  <si>
    <t>Rashodi za nabavu neproizvedene dugotrajne imovine</t>
  </si>
  <si>
    <t>Nematerijalna imovina</t>
  </si>
  <si>
    <t>Licence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</si>
  <si>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</si>
  <si>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</si>
  <si>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</si>
  <si>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</si>
  <si>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</si>
  <si>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</si>
  <si>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</si>
  <si>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</si>
  <si>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</si>
  <si>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</si>
  <si>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Nematerijalna proizvedena imovina</t>
  </si>
  <si>
    <t>Ulaganja u računalne programe</t>
  </si>
  <si>
    <t>Dodatna ulaganja na građevinskim objektima</t>
  </si>
  <si>
    <t>Dodatna ulaganja u ostalu nefinancijsku imovinu</t>
  </si>
  <si>
    <t>SAŽETAK RAČUNA PRIHODA I RASHODA I RAČUNA FINANCIRANJA NASTAVNOG ZAVODA ZA JAVNO ZDRAVSTVO DR. ANDRIJA ŠTAMPAR</t>
  </si>
  <si>
    <t xml:space="preserve"> RAČUN PRIHODA I RASHODA NASTAVNOG ZAVODA ZA JAVNO ZDRAVSTVO DR. ANDRIJA ŠTAMPAR</t>
  </si>
  <si>
    <t>Prihodi od prodaje proizvedene dugotrajne imovine</t>
  </si>
  <si>
    <t>Prihodi od prodaje prijevoznih sredstava</t>
  </si>
  <si>
    <t>Tekuće pomoći od međunarodnih organizacija</t>
  </si>
  <si>
    <t>Ostali prihodi</t>
  </si>
  <si>
    <t>Pomoći od međunarodnih organizacija</t>
  </si>
  <si>
    <t>Tekuće pomoći proračunskim korisnicima drugih proračuna</t>
  </si>
  <si>
    <t>Pomoći dane u inozemstvo i unutar općeg proračuna</t>
  </si>
  <si>
    <t>Pomoći proračunskim korisnicima drugih proračuna</t>
  </si>
  <si>
    <t>IZVJEŠTAJ O IZVRŠENJU FINANCIJSKOG PLANA PRORAČUNSKOG KORISNIKA JEDINICE LOKALNE I PODRUČNE (REGIONALNE) SAMOUPRAVE ZA RAZDOBLJE 01.01.-30.06.2024.</t>
  </si>
  <si>
    <t>IZVORNI PLAN ILI REBALANS 2024.*</t>
  </si>
  <si>
    <t>TEKUĆI PLAN 2024.*</t>
  </si>
  <si>
    <t>OSTVARENJE / IZVRŠENJE 
01-06-2024</t>
  </si>
  <si>
    <t>Ostvarenje / Izvršenje
01-06-2024</t>
  </si>
  <si>
    <t>Ostvarenje / Izvršenje
01-06-2023</t>
  </si>
  <si>
    <t>Izvorni plan 
2024</t>
  </si>
  <si>
    <t>Tekući Plan 
2024</t>
  </si>
  <si>
    <t>OSTVARENJE / IZVRŠENJE 
01-06-2023</t>
  </si>
  <si>
    <t>Izvor 1.1.1. - T211114 - Opći prihodi i primici - Mentalno zdravlje i prevencija ovisnoti - mobilni timovi</t>
  </si>
  <si>
    <t>Izvor 1.1.1. - T211115 - Opći prihodi i primici - EkoKarta</t>
  </si>
  <si>
    <t>Izvor 1.1.1. - T211115 - Opći prihodi i primici - EkoKarta (Amandman)</t>
  </si>
  <si>
    <t>Izvor 1.1.1. - K211001 - Opći prihodi i primici - Kapitalna ulaganja u zdravstvene ustanove</t>
  </si>
  <si>
    <t>Izvor 7.1.1. - Prihodi od prodaje nefinancijske imovine / naaknada s naslova osiguranja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</si>
</sst>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7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Calibri"/>
      <family val="2"/>
      <charset val="238"/>
      <scheme val="minor"/>
    </font>
    <font>
      <sz val="8"/>
      <color theme="3" tint="-0.499984740745262"/>
      <name val="Calibri"/>
      <family val="2"/>
      <charset val="238"/>
      <scheme val="minor"/>
    </font>
    <font>
      <b/>
      <sz val="9"/>
      <color theme="3" tint="-0.499984740745262"/>
      <name val="Calibri"/>
      <family val="2"/>
      <charset val="238"/>
      <scheme val="minor"/>
    </font>
    <font>
      <sz val="9"/>
      <color theme="3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indexed="8"/>
      <name val="MS Sans Serif"/>
      <family val="2"/>
    </font>
    <font>
      <b/>
      <sz val="11"/>
      <color theme="8" tint="-0.499984740745262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RO_Korinna-Normal"/>
      <charset val="238"/>
    </font>
    <font>
      <b/>
      <sz val="12"/>
      <color theme="8" tint="-0.499984740745262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b/>
      <sz val="8"/>
      <color theme="8" tint="-0.499984740745262"/>
      <name val="Calibri"/>
      <family val="2"/>
      <charset val="238"/>
      <scheme val="minor"/>
    </font>
    <font>
      <sz val="8"/>
      <color theme="8" tint="-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double">
        <color auto="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theme="9" tint="-0.24994659260841701"/>
      </right>
      <top style="hair">
        <color theme="9" tint="-0.2499465926084170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theme="9" tint="-0.24994659260841701"/>
      </left>
      <right style="hair">
        <color auto="1"/>
      </right>
      <top style="hair">
        <color theme="9" tint="-0.2499465926084170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theme="9" tint="-0.2499465926084170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theme="9" tint="-0.24994659260841701"/>
      </top>
      <bottom style="hair">
        <color auto="1"/>
      </bottom>
      <diagonal/>
    </border>
    <border>
      <left style="hair">
        <color theme="9" tint="-0.2499465926084170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9" tint="-0.2499465926084170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 style="double">
        <color auto="1"/>
      </top>
      <bottom/>
      <diagonal/>
    </border>
  </borders>
  <cellStyleXfs count="6">
    <xf numFmtId="0" fontId="0" fillId="0" borderId="0"/>
    <xf numFmtId="0" fontId="1" fillId="4" borderId="0" applyNumberFormat="0" applyBorder="0" applyAlignment="0" applyProtection="0"/>
    <xf numFmtId="0" fontId="18" fillId="0" borderId="0"/>
    <xf numFmtId="0" fontId="21" fillId="0" borderId="0"/>
    <xf numFmtId="40" fontId="22" fillId="0" borderId="0"/>
    <xf numFmtId="0" fontId="9" fillId="0" borderId="0"/>
  </cellStyleXfs>
  <cellXfs count="23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quotePrefix="1" applyFont="1" applyAlignment="1">
      <alignment horizontal="left" wrapText="1"/>
    </xf>
    <xf numFmtId="3" fontId="3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left" wrapText="1"/>
    </xf>
    <xf numFmtId="3" fontId="7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" fillId="5" borderId="37" xfId="0" applyFont="1" applyFill="1" applyBorder="1" applyAlignment="1">
      <alignment horizontal="left" vertical="center" wrapText="1"/>
    </xf>
    <xf numFmtId="3" fontId="12" fillId="0" borderId="2" xfId="1" applyNumberFormat="1" applyFont="1" applyFill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3" fontId="12" fillId="0" borderId="0" xfId="0" applyNumberFormat="1" applyFont="1"/>
    <xf numFmtId="3" fontId="12" fillId="0" borderId="2" xfId="0" applyNumberFormat="1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/>
    <xf numFmtId="0" fontId="12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5" borderId="3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5" borderId="38" xfId="0" quotePrefix="1" applyFont="1" applyFill="1" applyBorder="1" applyAlignment="1">
      <alignment horizontal="center" vertical="center" wrapText="1"/>
    </xf>
    <xf numFmtId="0" fontId="11" fillId="5" borderId="26" xfId="0" quotePrefix="1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5" fillId="0" borderId="39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left" vertical="center" wrapText="1"/>
    </xf>
    <xf numFmtId="3" fontId="11" fillId="3" borderId="1" xfId="0" applyNumberFormat="1" applyFont="1" applyFill="1" applyBorder="1" applyAlignment="1">
      <alignment horizontal="right" vertical="center"/>
    </xf>
    <xf numFmtId="3" fontId="11" fillId="3" borderId="1" xfId="0" applyNumberFormat="1" applyFont="1" applyFill="1" applyBorder="1" applyAlignment="1">
      <alignment horizontal="center" vertical="center"/>
    </xf>
    <xf numFmtId="3" fontId="11" fillId="3" borderId="40" xfId="0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40" xfId="0" applyNumberFormat="1" applyFont="1" applyBorder="1" applyAlignment="1">
      <alignment horizontal="center" vertical="center"/>
    </xf>
    <xf numFmtId="0" fontId="12" fillId="0" borderId="41" xfId="0" quotePrefix="1" applyFont="1" applyBorder="1" applyAlignment="1">
      <alignment horizontal="left" vertical="center"/>
    </xf>
    <xf numFmtId="0" fontId="11" fillId="3" borderId="41" xfId="0" applyFont="1" applyFill="1" applyBorder="1" applyAlignment="1">
      <alignment horizontal="left" vertical="center"/>
    </xf>
    <xf numFmtId="0" fontId="12" fillId="0" borderId="41" xfId="0" quotePrefix="1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40" xfId="0" applyNumberFormat="1" applyFont="1" applyBorder="1" applyAlignment="1">
      <alignment horizontal="center" vertical="center" wrapText="1"/>
    </xf>
    <xf numFmtId="0" fontId="11" fillId="3" borderId="42" xfId="0" quotePrefix="1" applyFont="1" applyFill="1" applyBorder="1" applyAlignment="1">
      <alignment horizontal="left" vertical="center" wrapText="1"/>
    </xf>
    <xf numFmtId="3" fontId="11" fillId="3" borderId="29" xfId="0" applyNumberFormat="1" applyFont="1" applyFill="1" applyBorder="1" applyAlignment="1">
      <alignment horizontal="right" vertical="center"/>
    </xf>
    <xf numFmtId="3" fontId="11" fillId="3" borderId="29" xfId="0" applyNumberFormat="1" applyFont="1" applyFill="1" applyBorder="1" applyAlignment="1">
      <alignment horizontal="center" vertical="center" wrapText="1"/>
    </xf>
    <xf numFmtId="3" fontId="11" fillId="3" borderId="30" xfId="0" applyNumberFormat="1" applyFont="1" applyFill="1" applyBorder="1" applyAlignment="1">
      <alignment horizontal="center" vertical="center" wrapText="1"/>
    </xf>
    <xf numFmtId="3" fontId="11" fillId="3" borderId="29" xfId="0" applyNumberFormat="1" applyFont="1" applyFill="1" applyBorder="1" applyAlignment="1">
      <alignment horizontal="center" vertical="center"/>
    </xf>
    <xf numFmtId="3" fontId="11" fillId="3" borderId="30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164" fontId="12" fillId="0" borderId="2" xfId="1" applyNumberFormat="1" applyFont="1" applyFill="1" applyBorder="1" applyAlignment="1">
      <alignment horizontal="right" vertical="center"/>
    </xf>
    <xf numFmtId="3" fontId="12" fillId="0" borderId="9" xfId="1" applyNumberFormat="1" applyFont="1" applyFill="1" applyBorder="1" applyAlignment="1">
      <alignment horizontal="right" vertical="center"/>
    </xf>
    <xf numFmtId="0" fontId="17" fillId="0" borderId="21" xfId="0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2" fillId="0" borderId="21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3" fontId="12" fillId="0" borderId="23" xfId="0" applyNumberFormat="1" applyFont="1" applyBorder="1" applyAlignment="1">
      <alignment horizontal="right" vertical="center"/>
    </xf>
    <xf numFmtId="0" fontId="12" fillId="0" borderId="46" xfId="0" applyFont="1" applyBorder="1" applyAlignment="1">
      <alignment vertical="center"/>
    </xf>
    <xf numFmtId="3" fontId="12" fillId="0" borderId="9" xfId="0" applyNumberFormat="1" applyFont="1" applyBorder="1" applyAlignment="1">
      <alignment horizontal="right" vertical="center"/>
    </xf>
    <xf numFmtId="0" fontId="12" fillId="0" borderId="46" xfId="0" applyFont="1" applyBorder="1" applyAlignment="1">
      <alignment horizontal="left" vertical="center"/>
    </xf>
    <xf numFmtId="0" fontId="12" fillId="0" borderId="24" xfId="0" applyFont="1" applyBorder="1" applyAlignment="1">
      <alignment horizontal="right" vertical="center"/>
    </xf>
    <xf numFmtId="0" fontId="12" fillId="0" borderId="47" xfId="0" applyFont="1" applyBorder="1" applyAlignment="1">
      <alignment horizontal="left" vertical="center"/>
    </xf>
    <xf numFmtId="3" fontId="12" fillId="0" borderId="14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vertical="center" wrapText="1"/>
    </xf>
    <xf numFmtId="3" fontId="13" fillId="0" borderId="0" xfId="0" applyNumberFormat="1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12" fillId="0" borderId="12" xfId="0" applyFont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1" fontId="11" fillId="7" borderId="18" xfId="0" applyNumberFormat="1" applyFont="1" applyFill="1" applyBorder="1" applyAlignment="1">
      <alignment horizontal="center" vertical="center"/>
    </xf>
    <xf numFmtId="1" fontId="11" fillId="7" borderId="19" xfId="0" applyNumberFormat="1" applyFont="1" applyFill="1" applyBorder="1" applyAlignment="1">
      <alignment horizontal="left" vertical="center"/>
    </xf>
    <xf numFmtId="3" fontId="11" fillId="7" borderId="19" xfId="0" applyNumberFormat="1" applyFont="1" applyFill="1" applyBorder="1" applyAlignment="1">
      <alignment horizontal="right" vertical="center"/>
    </xf>
    <xf numFmtId="3" fontId="11" fillId="7" borderId="20" xfId="0" applyNumberFormat="1" applyFont="1" applyFill="1" applyBorder="1" applyAlignment="1">
      <alignment horizontal="right" vertical="center"/>
    </xf>
    <xf numFmtId="0" fontId="11" fillId="6" borderId="8" xfId="1" applyFont="1" applyFill="1" applyBorder="1" applyAlignment="1">
      <alignment horizontal="right" vertical="center"/>
    </xf>
    <xf numFmtId="0" fontId="11" fillId="6" borderId="2" xfId="1" applyFont="1" applyFill="1" applyBorder="1" applyAlignment="1">
      <alignment horizontal="left" vertical="center"/>
    </xf>
    <xf numFmtId="3" fontId="11" fillId="6" borderId="2" xfId="1" applyNumberFormat="1" applyFont="1" applyFill="1" applyBorder="1" applyAlignment="1">
      <alignment horizontal="right" vertical="center"/>
    </xf>
    <xf numFmtId="3" fontId="11" fillId="6" borderId="9" xfId="1" applyNumberFormat="1" applyFont="1" applyFill="1" applyBorder="1" applyAlignment="1">
      <alignment horizontal="right" vertical="center"/>
    </xf>
    <xf numFmtId="0" fontId="11" fillId="6" borderId="8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vertical="center"/>
    </xf>
    <xf numFmtId="3" fontId="11" fillId="6" borderId="2" xfId="0" applyNumberFormat="1" applyFont="1" applyFill="1" applyBorder="1" applyAlignment="1">
      <alignment horizontal="right" vertical="center"/>
    </xf>
    <xf numFmtId="3" fontId="11" fillId="6" borderId="9" xfId="0" applyNumberFormat="1" applyFont="1" applyFill="1" applyBorder="1" applyAlignment="1">
      <alignment horizontal="right" vertical="center"/>
    </xf>
    <xf numFmtId="0" fontId="11" fillId="6" borderId="2" xfId="1" applyFont="1" applyFill="1" applyBorder="1" applyAlignment="1">
      <alignment vertical="center" wrapText="1"/>
    </xf>
    <xf numFmtId="0" fontId="11" fillId="6" borderId="2" xfId="1" applyFont="1" applyFill="1" applyBorder="1" applyAlignment="1">
      <alignment horizontal="left" vertical="center" wrapText="1"/>
    </xf>
    <xf numFmtId="3" fontId="11" fillId="6" borderId="2" xfId="1" applyNumberFormat="1" applyFont="1" applyFill="1" applyBorder="1" applyAlignment="1">
      <alignment horizontal="right" vertical="center" wrapText="1"/>
    </xf>
    <xf numFmtId="3" fontId="11" fillId="6" borderId="9" xfId="1" applyNumberFormat="1" applyFont="1" applyFill="1" applyBorder="1" applyAlignment="1">
      <alignment horizontal="right" vertical="center" wrapText="1"/>
    </xf>
    <xf numFmtId="0" fontId="11" fillId="5" borderId="8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left" vertical="center"/>
    </xf>
    <xf numFmtId="3" fontId="11" fillId="5" borderId="2" xfId="1" applyNumberFormat="1" applyFont="1" applyFill="1" applyBorder="1" applyAlignment="1">
      <alignment horizontal="right" vertical="center"/>
    </xf>
    <xf numFmtId="3" fontId="11" fillId="5" borderId="9" xfId="1" applyNumberFormat="1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vertical="center"/>
    </xf>
    <xf numFmtId="3" fontId="11" fillId="5" borderId="4" xfId="0" applyNumberFormat="1" applyFont="1" applyFill="1" applyBorder="1" applyAlignment="1">
      <alignment horizontal="right" vertical="center"/>
    </xf>
    <xf numFmtId="3" fontId="11" fillId="5" borderId="11" xfId="0" applyNumberFormat="1" applyFont="1" applyFill="1" applyBorder="1" applyAlignment="1">
      <alignment horizontal="right" vertical="center"/>
    </xf>
    <xf numFmtId="0" fontId="11" fillId="5" borderId="2" xfId="0" applyFont="1" applyFill="1" applyBorder="1" applyAlignment="1">
      <alignment vertical="center"/>
    </xf>
    <xf numFmtId="3" fontId="11" fillId="5" borderId="2" xfId="0" applyNumberFormat="1" applyFont="1" applyFill="1" applyBorder="1" applyAlignment="1">
      <alignment horizontal="right" vertical="center"/>
    </xf>
    <xf numFmtId="3" fontId="11" fillId="5" borderId="9" xfId="0" applyNumberFormat="1" applyFont="1" applyFill="1" applyBorder="1" applyAlignment="1">
      <alignment horizontal="right" vertical="center"/>
    </xf>
    <xf numFmtId="0" fontId="16" fillId="5" borderId="21" xfId="0" applyFont="1" applyFill="1" applyBorder="1" applyAlignment="1">
      <alignment horizontal="right" vertical="center"/>
    </xf>
    <xf numFmtId="0" fontId="16" fillId="5" borderId="3" xfId="0" applyFont="1" applyFill="1" applyBorder="1" applyAlignment="1">
      <alignment vertical="center"/>
    </xf>
    <xf numFmtId="0" fontId="11" fillId="5" borderId="21" xfId="0" applyFont="1" applyFill="1" applyBorder="1" applyAlignment="1">
      <alignment horizontal="right" vertical="center"/>
    </xf>
    <xf numFmtId="0" fontId="11" fillId="5" borderId="3" xfId="0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horizontal="right" vertical="center"/>
    </xf>
    <xf numFmtId="3" fontId="11" fillId="5" borderId="22" xfId="0" applyNumberFormat="1" applyFont="1" applyFill="1" applyBorder="1" applyAlignment="1">
      <alignment horizontal="right" vertical="center"/>
    </xf>
    <xf numFmtId="0" fontId="11" fillId="5" borderId="46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left" vertical="center"/>
    </xf>
    <xf numFmtId="3" fontId="11" fillId="3" borderId="2" xfId="1" applyNumberFormat="1" applyFont="1" applyFill="1" applyBorder="1" applyAlignment="1">
      <alignment horizontal="right" vertical="center"/>
    </xf>
    <xf numFmtId="3" fontId="11" fillId="3" borderId="9" xfId="1" applyNumberFormat="1" applyFont="1" applyFill="1" applyBorder="1" applyAlignment="1">
      <alignment horizontal="right" vertical="center"/>
    </xf>
    <xf numFmtId="0" fontId="12" fillId="3" borderId="8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left" vertical="center"/>
    </xf>
    <xf numFmtId="3" fontId="12" fillId="3" borderId="2" xfId="1" applyNumberFormat="1" applyFont="1" applyFill="1" applyBorder="1" applyAlignment="1">
      <alignment horizontal="right" vertical="center"/>
    </xf>
    <xf numFmtId="3" fontId="12" fillId="3" borderId="9" xfId="1" applyNumberFormat="1" applyFont="1" applyFill="1" applyBorder="1" applyAlignment="1">
      <alignment horizontal="right" vertical="center"/>
    </xf>
    <xf numFmtId="3" fontId="12" fillId="3" borderId="2" xfId="0" applyNumberFormat="1" applyFont="1" applyFill="1" applyBorder="1" applyAlignment="1">
      <alignment horizontal="right" vertical="center"/>
    </xf>
    <xf numFmtId="3" fontId="12" fillId="3" borderId="9" xfId="0" applyNumberFormat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vertical="center"/>
    </xf>
    <xf numFmtId="3" fontId="11" fillId="3" borderId="4" xfId="0" applyNumberFormat="1" applyFont="1" applyFill="1" applyBorder="1" applyAlignment="1">
      <alignment horizontal="right" vertical="center"/>
    </xf>
    <xf numFmtId="3" fontId="11" fillId="3" borderId="11" xfId="0" applyNumberFormat="1" applyFont="1" applyFill="1" applyBorder="1" applyAlignment="1">
      <alignment horizontal="right" vertical="center"/>
    </xf>
    <xf numFmtId="0" fontId="12" fillId="3" borderId="2" xfId="0" applyFont="1" applyFill="1" applyBorder="1" applyAlignment="1">
      <alignment vertical="center"/>
    </xf>
    <xf numFmtId="0" fontId="16" fillId="3" borderId="21" xfId="0" applyFont="1" applyFill="1" applyBorder="1" applyAlignment="1">
      <alignment horizontal="right" vertical="center"/>
    </xf>
    <xf numFmtId="0" fontId="16" fillId="3" borderId="3" xfId="0" applyFont="1" applyFill="1" applyBorder="1" applyAlignment="1">
      <alignment vertical="center"/>
    </xf>
    <xf numFmtId="0" fontId="11" fillId="3" borderId="21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/>
    </xf>
    <xf numFmtId="3" fontId="11" fillId="3" borderId="3" xfId="0" applyNumberFormat="1" applyFont="1" applyFill="1" applyBorder="1" applyAlignment="1">
      <alignment horizontal="right" vertical="center"/>
    </xf>
    <xf numFmtId="3" fontId="11" fillId="3" borderId="22" xfId="0" applyNumberFormat="1" applyFont="1" applyFill="1" applyBorder="1" applyAlignment="1">
      <alignment horizontal="right" vertical="center"/>
    </xf>
    <xf numFmtId="0" fontId="11" fillId="3" borderId="43" xfId="0" applyFont="1" applyFill="1" applyBorder="1" applyAlignment="1">
      <alignment vertical="center"/>
    </xf>
    <xf numFmtId="3" fontId="11" fillId="3" borderId="44" xfId="0" applyNumberFormat="1" applyFont="1" applyFill="1" applyBorder="1" applyAlignment="1">
      <alignment horizontal="right" vertical="center"/>
    </xf>
    <xf numFmtId="3" fontId="11" fillId="3" borderId="45" xfId="0" applyNumberFormat="1" applyFont="1" applyFill="1" applyBorder="1" applyAlignment="1">
      <alignment horizontal="right" vertical="center"/>
    </xf>
    <xf numFmtId="0" fontId="11" fillId="3" borderId="46" xfId="0" applyFont="1" applyFill="1" applyBorder="1" applyAlignment="1">
      <alignment vertical="center"/>
    </xf>
    <xf numFmtId="3" fontId="11" fillId="3" borderId="2" xfId="0" applyNumberFormat="1" applyFont="1" applyFill="1" applyBorder="1" applyAlignment="1">
      <alignment horizontal="right" vertical="center"/>
    </xf>
    <xf numFmtId="3" fontId="11" fillId="3" borderId="9" xfId="0" applyNumberFormat="1" applyFont="1" applyFill="1" applyBorder="1" applyAlignment="1">
      <alignment horizontal="right" vertical="center"/>
    </xf>
    <xf numFmtId="0" fontId="11" fillId="3" borderId="46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3" fontId="11" fillId="5" borderId="6" xfId="1" applyNumberFormat="1" applyFont="1" applyFill="1" applyBorder="1" applyAlignment="1">
      <alignment horizontal="center" vertical="center" wrapText="1"/>
    </xf>
    <xf numFmtId="3" fontId="11" fillId="5" borderId="7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/>
    <xf numFmtId="0" fontId="12" fillId="2" borderId="12" xfId="0" quotePrefix="1" applyFont="1" applyFill="1" applyBorder="1" applyAlignment="1">
      <alignment horizontal="left" vertical="center" wrapText="1"/>
    </xf>
    <xf numFmtId="3" fontId="12" fillId="2" borderId="13" xfId="0" applyNumberFormat="1" applyFont="1" applyFill="1" applyBorder="1" applyAlignment="1">
      <alignment horizontal="right" vertical="center"/>
    </xf>
    <xf numFmtId="3" fontId="12" fillId="0" borderId="13" xfId="0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4" fontId="12" fillId="0" borderId="14" xfId="0" applyNumberFormat="1" applyFont="1" applyBorder="1" applyAlignment="1">
      <alignment vertical="center"/>
    </xf>
    <xf numFmtId="4" fontId="12" fillId="0" borderId="2" xfId="3" applyNumberFormat="1" applyFont="1" applyBorder="1" applyAlignment="1">
      <alignment vertical="center"/>
    </xf>
    <xf numFmtId="0" fontId="12" fillId="0" borderId="0" xfId="0" applyFont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 wrapText="1"/>
    </xf>
    <xf numFmtId="3" fontId="12" fillId="0" borderId="9" xfId="0" applyNumberFormat="1" applyFont="1" applyBorder="1" applyAlignment="1">
      <alignment vertical="center"/>
    </xf>
    <xf numFmtId="0" fontId="12" fillId="0" borderId="8" xfId="2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3" fontId="12" fillId="0" borderId="14" xfId="0" applyNumberFormat="1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6" fillId="0" borderId="0" xfId="0" applyFont="1"/>
    <xf numFmtId="0" fontId="19" fillId="2" borderId="25" xfId="0" applyFont="1" applyFill="1" applyBorder="1" applyAlignment="1">
      <alignment horizontal="left" vertical="center" wrapText="1"/>
    </xf>
    <xf numFmtId="0" fontId="19" fillId="2" borderId="26" xfId="0" applyFont="1" applyFill="1" applyBorder="1" applyAlignment="1">
      <alignment horizontal="left" vertical="center" wrapText="1"/>
    </xf>
    <xf numFmtId="4" fontId="20" fillId="2" borderId="26" xfId="0" applyNumberFormat="1" applyFont="1" applyFill="1" applyBorder="1" applyAlignment="1">
      <alignment horizontal="right" vertical="center"/>
    </xf>
    <xf numFmtId="4" fontId="20" fillId="0" borderId="26" xfId="0" applyNumberFormat="1" applyFont="1" applyBorder="1" applyAlignment="1">
      <alignment vertical="center"/>
    </xf>
    <xf numFmtId="0" fontId="20" fillId="0" borderId="26" xfId="0" applyFont="1" applyBorder="1" applyAlignment="1">
      <alignment horizontal="right" vertical="center"/>
    </xf>
    <xf numFmtId="0" fontId="20" fillId="0" borderId="27" xfId="0" applyFont="1" applyBorder="1" applyAlignment="1">
      <alignment horizontal="right" vertical="center"/>
    </xf>
    <xf numFmtId="0" fontId="19" fillId="2" borderId="28" xfId="0" applyFont="1" applyFill="1" applyBorder="1" applyAlignment="1">
      <alignment horizontal="left" vertical="center"/>
    </xf>
    <xf numFmtId="0" fontId="19" fillId="2" borderId="29" xfId="0" applyFont="1" applyFill="1" applyBorder="1" applyAlignment="1">
      <alignment vertical="center" wrapText="1"/>
    </xf>
    <xf numFmtId="4" fontId="20" fillId="2" borderId="29" xfId="0" applyNumberFormat="1" applyFont="1" applyFill="1" applyBorder="1" applyAlignment="1">
      <alignment horizontal="right" vertical="center"/>
    </xf>
    <xf numFmtId="4" fontId="20" fillId="0" borderId="29" xfId="0" applyNumberFormat="1" applyFont="1" applyBorder="1" applyAlignment="1">
      <alignment vertical="center"/>
    </xf>
    <xf numFmtId="0" fontId="20" fillId="0" borderId="29" xfId="0" applyFont="1" applyBorder="1" applyAlignment="1">
      <alignment horizontal="right" vertical="center"/>
    </xf>
    <xf numFmtId="0" fontId="20" fillId="0" borderId="30" xfId="0" applyFont="1" applyBorder="1" applyAlignment="1">
      <alignment horizontal="right" vertical="center"/>
    </xf>
    <xf numFmtId="0" fontId="11" fillId="5" borderId="7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left" vertical="center" wrapText="1"/>
    </xf>
    <xf numFmtId="3" fontId="11" fillId="3" borderId="49" xfId="0" applyNumberFormat="1" applyFont="1" applyFill="1" applyBorder="1" applyAlignment="1">
      <alignment horizontal="right" vertical="center"/>
    </xf>
    <xf numFmtId="4" fontId="11" fillId="3" borderId="49" xfId="0" applyNumberFormat="1" applyFont="1" applyFill="1" applyBorder="1" applyAlignment="1">
      <alignment vertical="center"/>
    </xf>
    <xf numFmtId="4" fontId="11" fillId="3" borderId="50" xfId="0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left" vertical="center" wrapText="1"/>
    </xf>
    <xf numFmtId="3" fontId="12" fillId="2" borderId="19" xfId="0" applyNumberFormat="1" applyFont="1" applyFill="1" applyBorder="1" applyAlignment="1">
      <alignment horizontal="right" vertical="center"/>
    </xf>
    <xf numFmtId="4" fontId="12" fillId="0" borderId="19" xfId="0" applyNumberFormat="1" applyFont="1" applyBorder="1" applyAlignment="1">
      <alignment vertical="center"/>
    </xf>
    <xf numFmtId="4" fontId="12" fillId="0" borderId="20" xfId="0" applyNumberFormat="1" applyFont="1" applyBorder="1" applyAlignment="1">
      <alignment vertical="center"/>
    </xf>
    <xf numFmtId="0" fontId="11" fillId="5" borderId="18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3" fontId="11" fillId="5" borderId="19" xfId="0" applyNumberFormat="1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vertical="center" wrapText="1"/>
    </xf>
    <xf numFmtId="3" fontId="11" fillId="3" borderId="19" xfId="0" applyNumberFormat="1" applyFont="1" applyFill="1" applyBorder="1" applyAlignment="1">
      <alignment vertical="center"/>
    </xf>
    <xf numFmtId="3" fontId="11" fillId="3" borderId="20" xfId="0" applyNumberFormat="1" applyFont="1" applyFill="1" applyBorder="1" applyAlignment="1">
      <alignment vertical="center"/>
    </xf>
    <xf numFmtId="0" fontId="11" fillId="3" borderId="8" xfId="0" applyFont="1" applyFill="1" applyBorder="1" applyAlignment="1">
      <alignment vertical="center" wrapText="1"/>
    </xf>
    <xf numFmtId="3" fontId="11" fillId="3" borderId="4" xfId="0" applyNumberFormat="1" applyFont="1" applyFill="1" applyBorder="1" applyAlignment="1">
      <alignment vertical="center"/>
    </xf>
    <xf numFmtId="3" fontId="11" fillId="3" borderId="9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9" fillId="5" borderId="32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</cellXfs>
  <cellStyles count="6">
    <cellStyle name="Dobro" xfId="1" builtinId="26"/>
    <cellStyle name="Normal 2" xfId="2" xr:uid="{36765DAF-2E20-47E5-8FF7-28B85B3A01CE}"/>
    <cellStyle name="Normal 2 2" xfId="4" xr:uid="{C26A84EC-C6A9-4C92-BE4F-5A8ED3ABBE62}"/>
    <cellStyle name="Normal 3" xfId="5" xr:uid="{86296697-1C6E-4E01-9141-E18020B9BCD7}"/>
    <cellStyle name="Normalno" xfId="0" builtinId="0"/>
    <cellStyle name="Normalno 2" xfId="3" xr:uid="{B49CB107-8294-4E6A-B009-363463052719}"/>
  </cellStyles>
  <dxfs count="0"/>
  <tableStyles count="0" defaultTableStyle="TableStyleMedium2" defaultPivotStyle="PivotStyleLight16"/>
  <colors>
    <mruColors>
      <color rgb="FFB7DBFF"/>
      <color rgb="FFEC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G31"/>
  <sheetViews>
    <sheetView workbookViewId="0">
      <selection activeCell="J12" sqref="J12"/>
    </sheetView>
  </sheetViews>
  <sheetFormatPr defaultRowHeight="15"/>
  <cols>
    <col min="1" max="1" width="55.7109375" style="2" customWidth="1"/>
    <col min="2" max="5" width="25.7109375" style="2" customWidth="1"/>
    <col min="6" max="7" width="15.7109375" style="2" customWidth="1"/>
    <col min="8" max="16384" width="9.140625" style="2"/>
  </cols>
  <sheetData>
    <row r="1" spans="1:7" s="4" customFormat="1" ht="20.100000000000001" customHeight="1">
      <c r="A1" s="220" t="s">
        <v>170</v>
      </c>
      <c r="B1" s="220"/>
      <c r="C1" s="220"/>
      <c r="D1" s="220"/>
      <c r="E1" s="220"/>
      <c r="F1" s="220"/>
      <c r="G1" s="220"/>
    </row>
    <row r="2" spans="1:7" s="4" customFormat="1" ht="9.9499999999999993" customHeight="1">
      <c r="A2" s="1"/>
      <c r="B2" s="1"/>
      <c r="C2" s="1"/>
      <c r="D2" s="1"/>
      <c r="E2" s="1"/>
      <c r="F2" s="1"/>
    </row>
    <row r="3" spans="1:7" s="4" customFormat="1" ht="20.100000000000001" customHeight="1">
      <c r="A3" s="220" t="s">
        <v>7</v>
      </c>
      <c r="B3" s="220"/>
      <c r="C3" s="220"/>
      <c r="D3" s="220"/>
      <c r="E3" s="220"/>
      <c r="F3" s="220"/>
      <c r="G3" s="220"/>
    </row>
    <row r="4" spans="1:7" s="4" customFormat="1" ht="9.9499999999999993" customHeight="1">
      <c r="A4" s="5"/>
      <c r="B4" s="1"/>
      <c r="C4" s="1"/>
      <c r="D4" s="1"/>
      <c r="E4" s="6"/>
      <c r="F4" s="6"/>
    </row>
    <row r="5" spans="1:7" s="4" customFormat="1" ht="20.100000000000001" customHeight="1">
      <c r="A5" s="220" t="s">
        <v>160</v>
      </c>
      <c r="B5" s="220"/>
      <c r="C5" s="220"/>
      <c r="D5" s="220"/>
      <c r="E5" s="220"/>
      <c r="F5" s="220"/>
      <c r="G5" s="220"/>
    </row>
    <row r="6" spans="1:7" ht="18" customHeight="1" thickBot="1">
      <c r="A6" s="1"/>
      <c r="B6" s="3"/>
      <c r="C6" s="3"/>
      <c r="D6" s="3"/>
      <c r="E6" s="3"/>
      <c r="F6" s="3"/>
    </row>
    <row r="7" spans="1:7" ht="30" customHeight="1" thickTop="1" thickBot="1">
      <c r="A7" s="33" t="s">
        <v>31</v>
      </c>
      <c r="B7" s="34"/>
      <c r="C7" s="34"/>
      <c r="D7" s="34"/>
      <c r="E7" s="34"/>
      <c r="F7" s="35"/>
      <c r="G7" s="22"/>
    </row>
    <row r="8" spans="1:7" ht="35.1" customHeight="1" thickTop="1">
      <c r="A8" s="36" t="s">
        <v>3</v>
      </c>
      <c r="B8" s="37" t="s">
        <v>178</v>
      </c>
      <c r="C8" s="38" t="s">
        <v>171</v>
      </c>
      <c r="D8" s="38" t="s">
        <v>172</v>
      </c>
      <c r="E8" s="37" t="s">
        <v>173</v>
      </c>
      <c r="F8" s="38" t="s">
        <v>9</v>
      </c>
      <c r="G8" s="39" t="s">
        <v>23</v>
      </c>
    </row>
    <row r="9" spans="1:7" s="7" customFormat="1" ht="15" customHeight="1">
      <c r="A9" s="40">
        <v>1</v>
      </c>
      <c r="B9" s="41">
        <v>2</v>
      </c>
      <c r="C9" s="42">
        <v>3</v>
      </c>
      <c r="D9" s="42">
        <v>4</v>
      </c>
      <c r="E9" s="42">
        <v>5</v>
      </c>
      <c r="F9" s="42" t="s">
        <v>11</v>
      </c>
      <c r="G9" s="43" t="s">
        <v>12</v>
      </c>
    </row>
    <row r="10" spans="1:7" ht="24.95" customHeight="1">
      <c r="A10" s="44" t="s">
        <v>0</v>
      </c>
      <c r="B10" s="45">
        <f>SUM(B11:B12)</f>
        <v>7736019.0399999991</v>
      </c>
      <c r="C10" s="45">
        <f t="shared" ref="C10:E10" si="0">SUM(C11:C12)</f>
        <v>17028850</v>
      </c>
      <c r="D10" s="45">
        <f t="shared" si="0"/>
        <v>18132500</v>
      </c>
      <c r="E10" s="45">
        <f t="shared" si="0"/>
        <v>8763393.6600000001</v>
      </c>
      <c r="F10" s="46">
        <f t="shared" ref="F10:F16" si="1">E10/B10*100</f>
        <v>113.28040449083487</v>
      </c>
      <c r="G10" s="47">
        <f t="shared" ref="G10" si="2">E10/D10*100</f>
        <v>48.329759602922927</v>
      </c>
    </row>
    <row r="11" spans="1:7" ht="24.95" customHeight="1">
      <c r="A11" s="48" t="s">
        <v>24</v>
      </c>
      <c r="B11" s="49">
        <v>7731443.7699999996</v>
      </c>
      <c r="C11" s="49">
        <v>17028850</v>
      </c>
      <c r="D11" s="49">
        <v>18127500</v>
      </c>
      <c r="E11" s="49">
        <v>8763393.6600000001</v>
      </c>
      <c r="F11" s="50">
        <f>E11/B11*100</f>
        <v>113.34744092693569</v>
      </c>
      <c r="G11" s="51">
        <f t="shared" ref="G11:G16" si="3">E11/D11*100</f>
        <v>48.343090111708733</v>
      </c>
    </row>
    <row r="12" spans="1:7" ht="24.95" customHeight="1">
      <c r="A12" s="52" t="s">
        <v>29</v>
      </c>
      <c r="B12" s="49">
        <v>4575.2700000000004</v>
      </c>
      <c r="C12" s="49">
        <v>0</v>
      </c>
      <c r="D12" s="49">
        <v>5000</v>
      </c>
      <c r="E12" s="49">
        <v>0</v>
      </c>
      <c r="F12" s="50">
        <f t="shared" si="1"/>
        <v>0</v>
      </c>
      <c r="G12" s="51">
        <f t="shared" si="3"/>
        <v>0</v>
      </c>
    </row>
    <row r="13" spans="1:7" ht="24.95" customHeight="1">
      <c r="A13" s="53" t="s">
        <v>1</v>
      </c>
      <c r="B13" s="45">
        <f>SUM(B14:B15)</f>
        <v>8869412.6400000006</v>
      </c>
      <c r="C13" s="45">
        <f t="shared" ref="C13:E13" si="4">SUM(C14:C15)</f>
        <v>20928850</v>
      </c>
      <c r="D13" s="45">
        <f t="shared" si="4"/>
        <v>21845349</v>
      </c>
      <c r="E13" s="45">
        <f t="shared" si="4"/>
        <v>9623630.6600000001</v>
      </c>
      <c r="F13" s="46">
        <f t="shared" si="1"/>
        <v>108.50358474245031</v>
      </c>
      <c r="G13" s="47">
        <f t="shared" si="3"/>
        <v>44.053453483393653</v>
      </c>
    </row>
    <row r="14" spans="1:7" ht="24.95" customHeight="1">
      <c r="A14" s="54" t="s">
        <v>25</v>
      </c>
      <c r="B14" s="49">
        <v>8352951.3200000003</v>
      </c>
      <c r="C14" s="49">
        <v>19768973</v>
      </c>
      <c r="D14" s="49">
        <v>21016908</v>
      </c>
      <c r="E14" s="49">
        <v>9309988.6899999995</v>
      </c>
      <c r="F14" s="55">
        <f t="shared" si="1"/>
        <v>111.45747572727383</v>
      </c>
      <c r="G14" s="56">
        <f t="shared" si="3"/>
        <v>44.297613569036884</v>
      </c>
    </row>
    <row r="15" spans="1:7" ht="24.95" customHeight="1">
      <c r="A15" s="52" t="s">
        <v>26</v>
      </c>
      <c r="B15" s="49">
        <v>516461.32</v>
      </c>
      <c r="C15" s="49">
        <v>1159877</v>
      </c>
      <c r="D15" s="49">
        <v>828441</v>
      </c>
      <c r="E15" s="49">
        <v>313641.96999999997</v>
      </c>
      <c r="F15" s="55">
        <f t="shared" si="1"/>
        <v>60.729033880020275</v>
      </c>
      <c r="G15" s="56">
        <f t="shared" si="3"/>
        <v>37.859300783037057</v>
      </c>
    </row>
    <row r="16" spans="1:7" ht="24.95" customHeight="1" thickBot="1">
      <c r="A16" s="57" t="s">
        <v>32</v>
      </c>
      <c r="B16" s="58">
        <f>B10-B13</f>
        <v>-1133393.6000000015</v>
      </c>
      <c r="C16" s="58">
        <f t="shared" ref="C16:E16" si="5">C10-C13</f>
        <v>-3900000</v>
      </c>
      <c r="D16" s="58">
        <f t="shared" si="5"/>
        <v>-3712849</v>
      </c>
      <c r="E16" s="58">
        <f t="shared" si="5"/>
        <v>-860237</v>
      </c>
      <c r="F16" s="59">
        <f t="shared" si="1"/>
        <v>75.899228652782128</v>
      </c>
      <c r="G16" s="60">
        <f t="shared" si="3"/>
        <v>23.169188943584832</v>
      </c>
    </row>
    <row r="17" spans="1:7" ht="30" customHeight="1" thickTop="1" thickBot="1">
      <c r="A17" s="1"/>
      <c r="B17" s="24"/>
      <c r="C17" s="31"/>
      <c r="D17" s="32"/>
    </row>
    <row r="18" spans="1:7" ht="30" customHeight="1" thickTop="1" thickBot="1">
      <c r="A18" s="16" t="s">
        <v>33</v>
      </c>
      <c r="B18" s="24"/>
      <c r="C18" s="31"/>
      <c r="D18" s="32"/>
    </row>
    <row r="19" spans="1:7" ht="35.1" customHeight="1" thickTop="1">
      <c r="A19" s="36" t="s">
        <v>3</v>
      </c>
      <c r="B19" s="37" t="s">
        <v>178</v>
      </c>
      <c r="C19" s="38" t="s">
        <v>171</v>
      </c>
      <c r="D19" s="38" t="s">
        <v>172</v>
      </c>
      <c r="E19" s="37" t="s">
        <v>173</v>
      </c>
      <c r="F19" s="38" t="s">
        <v>9</v>
      </c>
      <c r="G19" s="39" t="s">
        <v>23</v>
      </c>
    </row>
    <row r="20" spans="1:7" s="8" customFormat="1" ht="15" customHeight="1">
      <c r="A20" s="40">
        <v>1</v>
      </c>
      <c r="B20" s="41">
        <v>2</v>
      </c>
      <c r="C20" s="42">
        <v>3</v>
      </c>
      <c r="D20" s="42">
        <v>4</v>
      </c>
      <c r="E20" s="42">
        <v>5</v>
      </c>
      <c r="F20" s="42" t="s">
        <v>11</v>
      </c>
      <c r="G20" s="43" t="s">
        <v>12</v>
      </c>
    </row>
    <row r="21" spans="1:7" ht="24.95" customHeight="1">
      <c r="A21" s="48" t="s">
        <v>27</v>
      </c>
      <c r="B21" s="49">
        <v>0</v>
      </c>
      <c r="C21" s="49">
        <v>0</v>
      </c>
      <c r="D21" s="49">
        <v>0</v>
      </c>
      <c r="E21" s="49">
        <v>0</v>
      </c>
      <c r="F21" s="50" t="e">
        <f>E21/B21*100</f>
        <v>#DIV/0!</v>
      </c>
      <c r="G21" s="51" t="e">
        <f>E21/D21*100</f>
        <v>#DIV/0!</v>
      </c>
    </row>
    <row r="22" spans="1:7" ht="24.95" customHeight="1">
      <c r="A22" s="48" t="s">
        <v>28</v>
      </c>
      <c r="B22" s="49">
        <v>0</v>
      </c>
      <c r="C22" s="49">
        <v>0</v>
      </c>
      <c r="D22" s="49">
        <v>0</v>
      </c>
      <c r="E22" s="49">
        <v>0</v>
      </c>
      <c r="F22" s="50" t="e">
        <f>E22/B22*100</f>
        <v>#DIV/0!</v>
      </c>
      <c r="G22" s="51" t="e">
        <f>E22/D22*100</f>
        <v>#DIV/0!</v>
      </c>
    </row>
    <row r="23" spans="1:7" ht="24.95" customHeight="1">
      <c r="A23" s="44" t="s">
        <v>30</v>
      </c>
      <c r="B23" s="45">
        <f>B21-B22</f>
        <v>0</v>
      </c>
      <c r="C23" s="45">
        <f t="shared" ref="C23:E23" si="6">C21-C22</f>
        <v>0</v>
      </c>
      <c r="D23" s="45">
        <f t="shared" si="6"/>
        <v>0</v>
      </c>
      <c r="E23" s="45">
        <f t="shared" si="6"/>
        <v>0</v>
      </c>
      <c r="F23" s="46" t="e">
        <f t="shared" ref="F23:F24" si="7">E23/B23*100</f>
        <v>#DIV/0!</v>
      </c>
      <c r="G23" s="47" t="e">
        <f t="shared" ref="G23:G25" si="8">E23/D23*100</f>
        <v>#DIV/0!</v>
      </c>
    </row>
    <row r="24" spans="1:7" ht="24.95" customHeight="1">
      <c r="A24" s="44" t="s">
        <v>34</v>
      </c>
      <c r="B24" s="45">
        <v>5615219</v>
      </c>
      <c r="C24" s="45">
        <v>3900000</v>
      </c>
      <c r="D24" s="45">
        <v>3712849</v>
      </c>
      <c r="E24" s="45"/>
      <c r="F24" s="46">
        <f t="shared" si="7"/>
        <v>0</v>
      </c>
      <c r="G24" s="47">
        <f t="shared" si="8"/>
        <v>0</v>
      </c>
    </row>
    <row r="25" spans="1:7" ht="24.95" customHeight="1" thickBot="1">
      <c r="A25" s="57" t="s">
        <v>35</v>
      </c>
      <c r="B25" s="58">
        <f>B16+B23+B24</f>
        <v>4481825.3999999985</v>
      </c>
      <c r="C25" s="58">
        <f t="shared" ref="C25:E25" si="9">C16+C23+C24</f>
        <v>0</v>
      </c>
      <c r="D25" s="58">
        <f t="shared" si="9"/>
        <v>0</v>
      </c>
      <c r="E25" s="58">
        <f t="shared" si="9"/>
        <v>-860237</v>
      </c>
      <c r="F25" s="61">
        <f>E25/B25*100</f>
        <v>-19.193898093397397</v>
      </c>
      <c r="G25" s="62" t="e">
        <f t="shared" si="8"/>
        <v>#DIV/0!</v>
      </c>
    </row>
    <row r="26" spans="1:7" ht="15.75" thickTop="1">
      <c r="A26" s="9"/>
      <c r="B26" s="10"/>
      <c r="C26" s="10"/>
      <c r="D26" s="10"/>
      <c r="E26" s="10"/>
      <c r="F26" s="10"/>
    </row>
    <row r="27" spans="1:7">
      <c r="A27" s="222" t="s">
        <v>38</v>
      </c>
      <c r="B27" s="222"/>
      <c r="C27" s="222"/>
      <c r="D27" s="222"/>
      <c r="E27" s="222"/>
      <c r="F27" s="222"/>
      <c r="G27" s="222"/>
    </row>
    <row r="28" spans="1:7" ht="9.9499999999999993" customHeight="1">
      <c r="A28" s="11"/>
      <c r="B28" s="12"/>
      <c r="C28" s="12"/>
      <c r="D28" s="12"/>
      <c r="E28" s="12"/>
      <c r="F28" s="12"/>
      <c r="G28" s="13"/>
    </row>
    <row r="29" spans="1:7" ht="9.9499999999999993" customHeight="1">
      <c r="A29" s="14"/>
      <c r="B29" s="14"/>
      <c r="C29" s="14"/>
      <c r="D29" s="14"/>
      <c r="E29" s="14"/>
      <c r="F29" s="14"/>
      <c r="G29" s="13"/>
    </row>
    <row r="30" spans="1:7" ht="39.950000000000003" customHeight="1">
      <c r="A30" s="223" t="s">
        <v>36</v>
      </c>
      <c r="B30" s="223"/>
      <c r="C30" s="223"/>
      <c r="D30" s="223"/>
      <c r="E30" s="223"/>
      <c r="F30" s="223"/>
      <c r="G30" s="223"/>
    </row>
    <row r="31" spans="1:7" ht="9.9499999999999993" customHeight="1">
      <c r="A31" s="15"/>
      <c r="B31" s="221"/>
      <c r="C31" s="221"/>
      <c r="D31" s="221"/>
      <c r="E31" s="221"/>
      <c r="F31" s="221"/>
      <c r="G31" s="13"/>
    </row>
  </sheetData>
  <mergeCells count="6">
    <mergeCell ref="A1:G1"/>
    <mergeCell ref="A3:G3"/>
    <mergeCell ref="A5:G5"/>
    <mergeCell ref="B31:F31"/>
    <mergeCell ref="A27:G27"/>
    <mergeCell ref="A30:G3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&amp;LUpravno vijeće
49.  sjednica&amp;CIzvještaj o izvršenju financijskog plana za razdoblje 01.01.-30.06.2024. godine &amp;RTočka 1. dnevnog reda
31.07.2024.</oddHeader>
    <oddFooter>&amp;LNastavni zavod za javno zdravstvo Dr. Andrija Štampar&amp;C&amp;A&amp;R&amp;P/&amp;N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pageSetUpPr fitToPage="1"/>
  </sheetPr>
  <dimension ref="A1:H130"/>
  <sheetViews>
    <sheetView tabSelected="1" topLeftCell="A108" zoomScaleNormal="100" workbookViewId="0">
      <selection activeCell="L126" sqref="L126"/>
    </sheetView>
  </sheetViews>
  <sheetFormatPr defaultRowHeight="15"/>
  <cols>
    <col min="1" max="1" width="10.7109375" style="22" customWidth="1"/>
    <col min="2" max="2" width="75.7109375" style="22" customWidth="1"/>
    <col min="3" max="8" width="15.7109375" style="19" customWidth="1"/>
    <col min="9" max="16384" width="9.140625" style="22"/>
  </cols>
  <sheetData>
    <row r="1" spans="1:8" ht="15.75" customHeight="1">
      <c r="A1" s="224" t="s">
        <v>7</v>
      </c>
      <c r="B1" s="224"/>
      <c r="C1" s="224"/>
      <c r="D1" s="224"/>
      <c r="E1" s="224"/>
      <c r="F1" s="224"/>
      <c r="G1" s="224"/>
      <c r="H1" s="224"/>
    </row>
    <row r="2" spans="1:8" ht="9.9499999999999993" customHeight="1">
      <c r="A2" s="81"/>
      <c r="B2" s="80"/>
      <c r="C2" s="25"/>
      <c r="D2" s="25"/>
      <c r="E2" s="82"/>
      <c r="F2" s="82"/>
      <c r="G2" s="83"/>
      <c r="H2" s="83"/>
    </row>
    <row r="3" spans="1:8" ht="18" customHeight="1">
      <c r="A3" s="224" t="s">
        <v>161</v>
      </c>
      <c r="B3" s="224"/>
      <c r="C3" s="224"/>
      <c r="D3" s="224"/>
      <c r="E3" s="224"/>
      <c r="F3" s="224"/>
      <c r="G3" s="224"/>
      <c r="H3" s="224"/>
    </row>
    <row r="4" spans="1:8" ht="9.9499999999999993" customHeight="1">
      <c r="A4" s="81"/>
      <c r="B4" s="80"/>
      <c r="C4" s="25"/>
      <c r="D4" s="25"/>
      <c r="E4" s="82"/>
      <c r="F4" s="82"/>
      <c r="G4" s="83"/>
      <c r="H4" s="83"/>
    </row>
    <row r="5" spans="1:8" ht="15.75" customHeight="1">
      <c r="A5" s="224" t="s">
        <v>10</v>
      </c>
      <c r="B5" s="224"/>
      <c r="C5" s="224"/>
      <c r="D5" s="224"/>
      <c r="E5" s="224"/>
      <c r="F5" s="224"/>
      <c r="G5" s="224"/>
      <c r="H5" s="224"/>
    </row>
    <row r="6" spans="1:8" ht="9.9499999999999993" customHeight="1" thickBot="1">
      <c r="A6" s="84"/>
      <c r="B6" s="84"/>
      <c r="C6" s="26"/>
      <c r="D6" s="26"/>
      <c r="E6" s="85"/>
      <c r="F6" s="85"/>
    </row>
    <row r="7" spans="1:8" s="86" customFormat="1" ht="46.5" customHeight="1" thickTop="1" thickBot="1">
      <c r="A7" s="153" t="s">
        <v>39</v>
      </c>
      <c r="B7" s="154" t="s">
        <v>40</v>
      </c>
      <c r="C7" s="155" t="s">
        <v>175</v>
      </c>
      <c r="D7" s="155" t="s">
        <v>176</v>
      </c>
      <c r="E7" s="155" t="s">
        <v>177</v>
      </c>
      <c r="F7" s="155" t="s">
        <v>174</v>
      </c>
      <c r="G7" s="155" t="s">
        <v>41</v>
      </c>
      <c r="H7" s="156" t="s">
        <v>42</v>
      </c>
    </row>
    <row r="8" spans="1:8" s="87" customFormat="1" ht="9.9499999999999993" customHeight="1" thickTop="1" thickBot="1">
      <c r="A8" s="63">
        <v>0</v>
      </c>
      <c r="B8" s="64">
        <v>1</v>
      </c>
      <c r="C8" s="27">
        <v>2</v>
      </c>
      <c r="D8" s="64">
        <v>3</v>
      </c>
      <c r="E8" s="27">
        <v>4</v>
      </c>
      <c r="F8" s="64">
        <v>5</v>
      </c>
      <c r="G8" s="27">
        <v>6</v>
      </c>
      <c r="H8" s="65">
        <v>7</v>
      </c>
    </row>
    <row r="9" spans="1:8" ht="24.95" customHeight="1" thickTop="1">
      <c r="A9" s="91"/>
      <c r="B9" s="92" t="s">
        <v>13</v>
      </c>
      <c r="C9" s="93">
        <f>C10+C48</f>
        <v>7736019.0399999991</v>
      </c>
      <c r="D9" s="93">
        <f t="shared" ref="D9:F9" si="0">D10+D48</f>
        <v>17028850</v>
      </c>
      <c r="E9" s="93">
        <f t="shared" si="0"/>
        <v>18132500</v>
      </c>
      <c r="F9" s="93">
        <f t="shared" si="0"/>
        <v>8763393.6600000001</v>
      </c>
      <c r="G9" s="93">
        <f>F9/C9*100</f>
        <v>113.28040449083487</v>
      </c>
      <c r="H9" s="94">
        <f>F9/E9*100</f>
        <v>48.329759602922927</v>
      </c>
    </row>
    <row r="10" spans="1:8" ht="24.95" customHeight="1">
      <c r="A10" s="95">
        <v>6</v>
      </c>
      <c r="B10" s="96" t="s">
        <v>43</v>
      </c>
      <c r="C10" s="97">
        <f>C11+C23+C30+C33+C39+C45</f>
        <v>7731443.7699999996</v>
      </c>
      <c r="D10" s="97">
        <f t="shared" ref="D10:F10" si="1">D11+D23+D30+D33+D39+D45</f>
        <v>17028850</v>
      </c>
      <c r="E10" s="97">
        <f t="shared" si="1"/>
        <v>18127500</v>
      </c>
      <c r="F10" s="97">
        <f t="shared" si="1"/>
        <v>8763393.6600000001</v>
      </c>
      <c r="G10" s="97">
        <f t="shared" ref="G10:G51" si="2">F10/C10*100</f>
        <v>113.34744092693569</v>
      </c>
      <c r="H10" s="98">
        <f t="shared" ref="H10:H51" si="3">F10/E10*100</f>
        <v>48.343090111708733</v>
      </c>
    </row>
    <row r="11" spans="1:8" ht="24.95" customHeight="1">
      <c r="A11" s="107" t="s">
        <v>44</v>
      </c>
      <c r="B11" s="108" t="s">
        <v>14</v>
      </c>
      <c r="C11" s="109">
        <f>C14+C16+C18+C21+C12</f>
        <v>582072.18000000005</v>
      </c>
      <c r="D11" s="109">
        <f t="shared" ref="D11:F11" si="4">D14+D16+D18+D21+D12</f>
        <v>1242850</v>
      </c>
      <c r="E11" s="109">
        <f t="shared" si="4"/>
        <v>799000</v>
      </c>
      <c r="F11" s="109">
        <f t="shared" si="4"/>
        <v>238965.94</v>
      </c>
      <c r="G11" s="109">
        <f t="shared" si="2"/>
        <v>41.05434827687521</v>
      </c>
      <c r="H11" s="110">
        <f t="shared" si="3"/>
        <v>29.908127659574468</v>
      </c>
    </row>
    <row r="12" spans="1:8" ht="24.95" customHeight="1">
      <c r="A12" s="125">
        <v>632</v>
      </c>
      <c r="B12" s="126" t="s">
        <v>166</v>
      </c>
      <c r="C12" s="127">
        <f>C13</f>
        <v>0</v>
      </c>
      <c r="D12" s="127">
        <f t="shared" ref="D12:F12" si="5">D13</f>
        <v>0</v>
      </c>
      <c r="E12" s="127">
        <f t="shared" si="5"/>
        <v>0</v>
      </c>
      <c r="F12" s="127">
        <f t="shared" si="5"/>
        <v>0</v>
      </c>
      <c r="G12" s="127" t="e">
        <f t="shared" si="2"/>
        <v>#DIV/0!</v>
      </c>
      <c r="H12" s="128" t="e">
        <f t="shared" si="3"/>
        <v>#DIV/0!</v>
      </c>
    </row>
    <row r="13" spans="1:8" ht="24.95" customHeight="1">
      <c r="A13" s="66">
        <v>6321</v>
      </c>
      <c r="B13" s="21" t="s">
        <v>164</v>
      </c>
      <c r="C13" s="17">
        <v>0</v>
      </c>
      <c r="D13" s="17">
        <v>0</v>
      </c>
      <c r="E13" s="17">
        <v>0</v>
      </c>
      <c r="F13" s="17">
        <v>0</v>
      </c>
      <c r="G13" s="17" t="e">
        <f t="shared" si="2"/>
        <v>#DIV/0!</v>
      </c>
      <c r="H13" s="68" t="e">
        <f t="shared" si="3"/>
        <v>#DIV/0!</v>
      </c>
    </row>
    <row r="14" spans="1:8" ht="24.95" customHeight="1">
      <c r="A14" s="129" t="s">
        <v>45</v>
      </c>
      <c r="B14" s="130" t="s">
        <v>46</v>
      </c>
      <c r="C14" s="131">
        <f>C15</f>
        <v>238700.64</v>
      </c>
      <c r="D14" s="131">
        <f t="shared" ref="D14:F14" si="6">D15</f>
        <v>375000</v>
      </c>
      <c r="E14" s="131">
        <f t="shared" si="6"/>
        <v>35000</v>
      </c>
      <c r="F14" s="131">
        <f t="shared" si="6"/>
        <v>0</v>
      </c>
      <c r="G14" s="131">
        <f t="shared" si="2"/>
        <v>0</v>
      </c>
      <c r="H14" s="132">
        <f t="shared" si="3"/>
        <v>0</v>
      </c>
    </row>
    <row r="15" spans="1:8" ht="24.95" customHeight="1">
      <c r="A15" s="66" t="s">
        <v>47</v>
      </c>
      <c r="B15" s="21" t="s">
        <v>48</v>
      </c>
      <c r="C15" s="17">
        <v>238700.64</v>
      </c>
      <c r="D15" s="17">
        <v>375000</v>
      </c>
      <c r="E15" s="17">
        <v>35000</v>
      </c>
      <c r="F15" s="17">
        <v>0</v>
      </c>
      <c r="G15" s="17">
        <f t="shared" si="2"/>
        <v>0</v>
      </c>
      <c r="H15" s="68">
        <f t="shared" si="3"/>
        <v>0</v>
      </c>
    </row>
    <row r="16" spans="1:8" ht="24.95" customHeight="1">
      <c r="A16" s="129" t="s">
        <v>49</v>
      </c>
      <c r="B16" s="130" t="s">
        <v>50</v>
      </c>
      <c r="C16" s="131">
        <f>C17</f>
        <v>212356.5</v>
      </c>
      <c r="D16" s="131">
        <f t="shared" ref="D16:F16" si="7">D17</f>
        <v>150000</v>
      </c>
      <c r="E16" s="131">
        <f t="shared" si="7"/>
        <v>150000</v>
      </c>
      <c r="F16" s="131">
        <f t="shared" si="7"/>
        <v>0</v>
      </c>
      <c r="G16" s="131">
        <f t="shared" si="2"/>
        <v>0</v>
      </c>
      <c r="H16" s="132">
        <f t="shared" si="3"/>
        <v>0</v>
      </c>
    </row>
    <row r="17" spans="1:8" ht="24.95" customHeight="1">
      <c r="A17" s="66" t="s">
        <v>51</v>
      </c>
      <c r="B17" s="21" t="s">
        <v>52</v>
      </c>
      <c r="C17" s="17">
        <v>212356.5</v>
      </c>
      <c r="D17" s="17">
        <v>150000</v>
      </c>
      <c r="E17" s="17">
        <v>150000</v>
      </c>
      <c r="F17" s="17">
        <v>0</v>
      </c>
      <c r="G17" s="17">
        <f t="shared" si="2"/>
        <v>0</v>
      </c>
      <c r="H17" s="68">
        <f t="shared" si="3"/>
        <v>0</v>
      </c>
    </row>
    <row r="18" spans="1:8" ht="24.95" customHeight="1">
      <c r="A18" s="129" t="s">
        <v>53</v>
      </c>
      <c r="B18" s="130" t="s">
        <v>54</v>
      </c>
      <c r="C18" s="131">
        <f>SUM(C19:C20)</f>
        <v>131015.03999999999</v>
      </c>
      <c r="D18" s="131">
        <f t="shared" ref="D18:F18" si="8">SUM(D19:D20)</f>
        <v>717850</v>
      </c>
      <c r="E18" s="131">
        <f t="shared" si="8"/>
        <v>614000</v>
      </c>
      <c r="F18" s="131">
        <f t="shared" si="8"/>
        <v>238965.94</v>
      </c>
      <c r="G18" s="131">
        <f t="shared" si="2"/>
        <v>182.39580738211433</v>
      </c>
      <c r="H18" s="132">
        <f t="shared" si="3"/>
        <v>38.919534201954399</v>
      </c>
    </row>
    <row r="19" spans="1:8" ht="24.95" customHeight="1">
      <c r="A19" s="66" t="s">
        <v>55</v>
      </c>
      <c r="B19" s="21" t="s">
        <v>56</v>
      </c>
      <c r="C19" s="17">
        <v>131015.03999999999</v>
      </c>
      <c r="D19" s="17">
        <v>563850</v>
      </c>
      <c r="E19" s="17">
        <v>530000</v>
      </c>
      <c r="F19" s="17">
        <v>156170.18</v>
      </c>
      <c r="G19" s="17">
        <f t="shared" si="2"/>
        <v>119.20019258857609</v>
      </c>
      <c r="H19" s="68">
        <f t="shared" si="3"/>
        <v>29.466071698113204</v>
      </c>
    </row>
    <row r="20" spans="1:8" s="88" customFormat="1" ht="24.95" customHeight="1">
      <c r="A20" s="66" t="s">
        <v>57</v>
      </c>
      <c r="B20" s="21" t="s">
        <v>58</v>
      </c>
      <c r="C20" s="17">
        <v>0</v>
      </c>
      <c r="D20" s="17">
        <v>154000</v>
      </c>
      <c r="E20" s="17">
        <v>84000</v>
      </c>
      <c r="F20" s="17">
        <v>82795.759999999995</v>
      </c>
      <c r="G20" s="17" t="e">
        <f t="shared" si="2"/>
        <v>#DIV/0!</v>
      </c>
      <c r="H20" s="68">
        <f t="shared" si="3"/>
        <v>98.566380952380953</v>
      </c>
    </row>
    <row r="21" spans="1:8" ht="24.95" customHeight="1">
      <c r="A21" s="129" t="s">
        <v>59</v>
      </c>
      <c r="B21" s="130" t="s">
        <v>60</v>
      </c>
      <c r="C21" s="131">
        <f>C22</f>
        <v>0</v>
      </c>
      <c r="D21" s="131">
        <f t="shared" ref="D21:F21" si="9">D22</f>
        <v>0</v>
      </c>
      <c r="E21" s="131">
        <f t="shared" si="9"/>
        <v>0</v>
      </c>
      <c r="F21" s="131">
        <f t="shared" si="9"/>
        <v>0</v>
      </c>
      <c r="G21" s="131" t="e">
        <f t="shared" si="2"/>
        <v>#DIV/0!</v>
      </c>
      <c r="H21" s="132" t="e">
        <f t="shared" si="3"/>
        <v>#DIV/0!</v>
      </c>
    </row>
    <row r="22" spans="1:8" ht="24.95" customHeight="1">
      <c r="A22" s="66">
        <v>6391</v>
      </c>
      <c r="B22" s="21" t="s">
        <v>61</v>
      </c>
      <c r="C22" s="17">
        <v>0</v>
      </c>
      <c r="D22" s="17"/>
      <c r="E22" s="17">
        <v>0</v>
      </c>
      <c r="F22" s="17">
        <v>0</v>
      </c>
      <c r="G22" s="17" t="e">
        <f t="shared" si="2"/>
        <v>#DIV/0!</v>
      </c>
      <c r="H22" s="68" t="e">
        <f t="shared" si="3"/>
        <v>#DIV/0!</v>
      </c>
    </row>
    <row r="23" spans="1:8" ht="24.95" customHeight="1">
      <c r="A23" s="107">
        <v>64</v>
      </c>
      <c r="B23" s="108" t="s">
        <v>62</v>
      </c>
      <c r="C23" s="109">
        <f>C24+C28</f>
        <v>26756.549999999996</v>
      </c>
      <c r="D23" s="109">
        <f t="shared" ref="D23:F23" si="10">D24+D28</f>
        <v>39000</v>
      </c>
      <c r="E23" s="109">
        <f t="shared" si="10"/>
        <v>39000</v>
      </c>
      <c r="F23" s="109">
        <f t="shared" si="10"/>
        <v>15991.28</v>
      </c>
      <c r="G23" s="109">
        <f t="shared" si="2"/>
        <v>59.765851726025979</v>
      </c>
      <c r="H23" s="110">
        <f t="shared" si="3"/>
        <v>41.003282051282056</v>
      </c>
    </row>
    <row r="24" spans="1:8" ht="24.95" customHeight="1">
      <c r="A24" s="129">
        <v>641</v>
      </c>
      <c r="B24" s="130" t="s">
        <v>63</v>
      </c>
      <c r="C24" s="131">
        <f t="shared" ref="C24" si="11">SUM(C25:C27)</f>
        <v>142.43</v>
      </c>
      <c r="D24" s="131">
        <f t="shared" ref="D24:F24" si="12">SUM(D25:D27)</f>
        <v>1000</v>
      </c>
      <c r="E24" s="131">
        <f t="shared" si="12"/>
        <v>1000</v>
      </c>
      <c r="F24" s="131">
        <f t="shared" si="12"/>
        <v>0</v>
      </c>
      <c r="G24" s="131">
        <f t="shared" si="2"/>
        <v>0</v>
      </c>
      <c r="H24" s="132">
        <f t="shared" si="3"/>
        <v>0</v>
      </c>
    </row>
    <row r="25" spans="1:8" ht="24.95" customHeight="1">
      <c r="A25" s="66">
        <v>6413</v>
      </c>
      <c r="B25" s="21" t="s">
        <v>64</v>
      </c>
      <c r="C25" s="17">
        <v>0</v>
      </c>
      <c r="D25" s="17">
        <v>0</v>
      </c>
      <c r="E25" s="17">
        <v>0</v>
      </c>
      <c r="F25" s="17">
        <v>0</v>
      </c>
      <c r="G25" s="17" t="e">
        <f t="shared" si="2"/>
        <v>#DIV/0!</v>
      </c>
      <c r="H25" s="68" t="e">
        <f t="shared" si="3"/>
        <v>#DIV/0!</v>
      </c>
    </row>
    <row r="26" spans="1:8" ht="24.95" customHeight="1">
      <c r="A26" s="66">
        <v>6414</v>
      </c>
      <c r="B26" s="21" t="s">
        <v>65</v>
      </c>
      <c r="C26" s="17">
        <v>138.30000000000001</v>
      </c>
      <c r="D26" s="17">
        <v>1000</v>
      </c>
      <c r="E26" s="17">
        <v>1000</v>
      </c>
      <c r="F26" s="17">
        <v>0</v>
      </c>
      <c r="G26" s="17">
        <f t="shared" si="2"/>
        <v>0</v>
      </c>
      <c r="H26" s="68">
        <f t="shared" si="3"/>
        <v>0</v>
      </c>
    </row>
    <row r="27" spans="1:8" ht="24.95" customHeight="1">
      <c r="A27" s="66">
        <v>6415</v>
      </c>
      <c r="B27" s="21" t="s">
        <v>66</v>
      </c>
      <c r="C27" s="17">
        <v>4.13</v>
      </c>
      <c r="D27" s="17">
        <v>0</v>
      </c>
      <c r="E27" s="17">
        <v>0</v>
      </c>
      <c r="F27" s="17">
        <v>0</v>
      </c>
      <c r="G27" s="17">
        <f t="shared" si="2"/>
        <v>0</v>
      </c>
      <c r="H27" s="68" t="e">
        <f t="shared" si="3"/>
        <v>#DIV/0!</v>
      </c>
    </row>
    <row r="28" spans="1:8" ht="24.95" customHeight="1">
      <c r="A28" s="129">
        <v>642</v>
      </c>
      <c r="B28" s="130" t="s">
        <v>67</v>
      </c>
      <c r="C28" s="131">
        <f t="shared" ref="C28:F28" si="13">C29</f>
        <v>26614.119999999995</v>
      </c>
      <c r="D28" s="131">
        <f t="shared" si="13"/>
        <v>38000</v>
      </c>
      <c r="E28" s="131">
        <f t="shared" si="13"/>
        <v>38000</v>
      </c>
      <c r="F28" s="131">
        <f t="shared" si="13"/>
        <v>15991.28</v>
      </c>
      <c r="G28" s="131">
        <f t="shared" si="2"/>
        <v>60.085698869622604</v>
      </c>
      <c r="H28" s="132">
        <f t="shared" si="3"/>
        <v>42.082315789473682</v>
      </c>
    </row>
    <row r="29" spans="1:8" ht="24.95" customHeight="1">
      <c r="A29" s="66">
        <v>6429</v>
      </c>
      <c r="B29" s="21" t="s">
        <v>68</v>
      </c>
      <c r="C29" s="17">
        <v>26614.119999999995</v>
      </c>
      <c r="D29" s="17">
        <v>38000</v>
      </c>
      <c r="E29" s="17">
        <v>38000</v>
      </c>
      <c r="F29" s="17">
        <v>15991.28</v>
      </c>
      <c r="G29" s="17">
        <f t="shared" si="2"/>
        <v>60.085698869622604</v>
      </c>
      <c r="H29" s="68">
        <f t="shared" si="3"/>
        <v>42.082315789473682</v>
      </c>
    </row>
    <row r="30" spans="1:8" ht="24.95" customHeight="1">
      <c r="A30" s="107">
        <v>65</v>
      </c>
      <c r="B30" s="108" t="s">
        <v>69</v>
      </c>
      <c r="C30" s="109">
        <f>C31</f>
        <v>35660.78</v>
      </c>
      <c r="D30" s="109">
        <f t="shared" ref="D30:F30" si="14">D31</f>
        <v>50000</v>
      </c>
      <c r="E30" s="109">
        <f t="shared" si="14"/>
        <v>129800</v>
      </c>
      <c r="F30" s="109">
        <f t="shared" si="14"/>
        <v>82901.52</v>
      </c>
      <c r="G30" s="109">
        <f t="shared" si="2"/>
        <v>232.47253705611598</v>
      </c>
      <c r="H30" s="110">
        <f t="shared" si="3"/>
        <v>63.868659476117109</v>
      </c>
    </row>
    <row r="31" spans="1:8" ht="24.95" customHeight="1">
      <c r="A31" s="129">
        <v>652</v>
      </c>
      <c r="B31" s="130" t="s">
        <v>70</v>
      </c>
      <c r="C31" s="131">
        <f t="shared" ref="C31:F31" si="15">C32</f>
        <v>35660.78</v>
      </c>
      <c r="D31" s="131">
        <f t="shared" si="15"/>
        <v>50000</v>
      </c>
      <c r="E31" s="131">
        <f t="shared" si="15"/>
        <v>129800</v>
      </c>
      <c r="F31" s="131">
        <f t="shared" si="15"/>
        <v>82901.52</v>
      </c>
      <c r="G31" s="131">
        <f t="shared" si="2"/>
        <v>232.47253705611598</v>
      </c>
      <c r="H31" s="132">
        <f t="shared" si="3"/>
        <v>63.868659476117109</v>
      </c>
    </row>
    <row r="32" spans="1:8" ht="24.95" customHeight="1">
      <c r="A32" s="66">
        <v>6526</v>
      </c>
      <c r="B32" s="21" t="s">
        <v>71</v>
      </c>
      <c r="C32" s="17">
        <v>35660.78</v>
      </c>
      <c r="D32" s="17">
        <v>50000</v>
      </c>
      <c r="E32" s="17">
        <v>129800</v>
      </c>
      <c r="F32" s="17">
        <v>82901.52</v>
      </c>
      <c r="G32" s="17">
        <f t="shared" si="2"/>
        <v>232.47253705611598</v>
      </c>
      <c r="H32" s="68">
        <f t="shared" si="3"/>
        <v>63.868659476117109</v>
      </c>
    </row>
    <row r="33" spans="1:8" ht="24.95" customHeight="1">
      <c r="A33" s="107">
        <v>66</v>
      </c>
      <c r="B33" s="108" t="s">
        <v>72</v>
      </c>
      <c r="C33" s="109">
        <f>C34+C37</f>
        <v>2883629.62</v>
      </c>
      <c r="D33" s="109">
        <f t="shared" ref="D33:F33" si="16">D34+D37</f>
        <v>5986400</v>
      </c>
      <c r="E33" s="109">
        <f t="shared" si="16"/>
        <v>5676400</v>
      </c>
      <c r="F33" s="109">
        <f t="shared" si="16"/>
        <v>2921373.06</v>
      </c>
      <c r="G33" s="109">
        <f t="shared" si="2"/>
        <v>101.30888654139987</v>
      </c>
      <c r="H33" s="110">
        <f t="shared" si="3"/>
        <v>51.465243111831441</v>
      </c>
    </row>
    <row r="34" spans="1:8" ht="24.95" customHeight="1">
      <c r="A34" s="129">
        <v>661</v>
      </c>
      <c r="B34" s="130" t="s">
        <v>73</v>
      </c>
      <c r="C34" s="131">
        <f>C36+C35</f>
        <v>2883629.62</v>
      </c>
      <c r="D34" s="131">
        <f t="shared" ref="D34:F34" si="17">D36+D35</f>
        <v>5986400</v>
      </c>
      <c r="E34" s="131">
        <f t="shared" si="17"/>
        <v>5661400</v>
      </c>
      <c r="F34" s="131">
        <f t="shared" si="17"/>
        <v>2908261.75</v>
      </c>
      <c r="G34" s="131">
        <f t="shared" si="2"/>
        <v>100.85420574921129</v>
      </c>
      <c r="H34" s="132">
        <f t="shared" si="3"/>
        <v>51.370010068181017</v>
      </c>
    </row>
    <row r="35" spans="1:8" ht="24.95" customHeight="1">
      <c r="A35" s="66">
        <v>6614</v>
      </c>
      <c r="B35" s="21" t="s">
        <v>74</v>
      </c>
      <c r="C35" s="17">
        <v>497.96</v>
      </c>
      <c r="D35" s="17">
        <v>1400</v>
      </c>
      <c r="E35" s="17">
        <v>1400</v>
      </c>
      <c r="F35" s="17">
        <v>351.3</v>
      </c>
      <c r="G35" s="17">
        <f t="shared" si="2"/>
        <v>70.547835167483342</v>
      </c>
      <c r="H35" s="68">
        <f t="shared" si="3"/>
        <v>25.092857142857145</v>
      </c>
    </row>
    <row r="36" spans="1:8" ht="24.95" customHeight="1">
      <c r="A36" s="66">
        <v>6615</v>
      </c>
      <c r="B36" s="21" t="s">
        <v>73</v>
      </c>
      <c r="C36" s="17">
        <v>2883131.66</v>
      </c>
      <c r="D36" s="17">
        <v>5985000</v>
      </c>
      <c r="E36" s="17">
        <v>5660000</v>
      </c>
      <c r="F36" s="18">
        <v>2907910.45</v>
      </c>
      <c r="G36" s="17">
        <f t="shared" si="2"/>
        <v>100.85944011311645</v>
      </c>
      <c r="H36" s="68">
        <f t="shared" si="3"/>
        <v>51.376509717314491</v>
      </c>
    </row>
    <row r="37" spans="1:8" ht="24.95" customHeight="1">
      <c r="A37" s="129">
        <v>663</v>
      </c>
      <c r="B37" s="130" t="s">
        <v>75</v>
      </c>
      <c r="C37" s="133">
        <f t="shared" ref="C37:F37" si="18">C38</f>
        <v>0</v>
      </c>
      <c r="D37" s="133">
        <f t="shared" si="18"/>
        <v>0</v>
      </c>
      <c r="E37" s="133">
        <f t="shared" si="18"/>
        <v>15000</v>
      </c>
      <c r="F37" s="133">
        <f t="shared" si="18"/>
        <v>13111.31</v>
      </c>
      <c r="G37" s="133" t="e">
        <f t="shared" si="2"/>
        <v>#DIV/0!</v>
      </c>
      <c r="H37" s="134">
        <f t="shared" si="3"/>
        <v>87.408733333333331</v>
      </c>
    </row>
    <row r="38" spans="1:8" ht="24.95" customHeight="1">
      <c r="A38" s="66">
        <v>6631</v>
      </c>
      <c r="B38" s="21" t="s">
        <v>76</v>
      </c>
      <c r="C38" s="17">
        <v>0</v>
      </c>
      <c r="D38" s="17">
        <v>0</v>
      </c>
      <c r="E38" s="17">
        <v>15000</v>
      </c>
      <c r="F38" s="18">
        <v>13111.31</v>
      </c>
      <c r="G38" s="17" t="e">
        <f t="shared" si="2"/>
        <v>#DIV/0!</v>
      </c>
      <c r="H38" s="68">
        <f t="shared" si="3"/>
        <v>87.408733333333331</v>
      </c>
    </row>
    <row r="39" spans="1:8" ht="24.95" customHeight="1">
      <c r="A39" s="107">
        <v>67</v>
      </c>
      <c r="B39" s="108" t="s">
        <v>77</v>
      </c>
      <c r="C39" s="109">
        <f>C40+C43</f>
        <v>4203324.6399999997</v>
      </c>
      <c r="D39" s="109">
        <f t="shared" ref="D39:F39" si="19">D40+D43</f>
        <v>9710600</v>
      </c>
      <c r="E39" s="109">
        <f t="shared" si="19"/>
        <v>11483300</v>
      </c>
      <c r="F39" s="109">
        <f t="shared" si="19"/>
        <v>5504161.8600000003</v>
      </c>
      <c r="G39" s="109">
        <f t="shared" si="2"/>
        <v>130.94781705940278</v>
      </c>
      <c r="H39" s="110">
        <f t="shared" si="3"/>
        <v>47.93188247280834</v>
      </c>
    </row>
    <row r="40" spans="1:8" ht="24.95" customHeight="1">
      <c r="A40" s="125">
        <v>671</v>
      </c>
      <c r="B40" s="126" t="s">
        <v>78</v>
      </c>
      <c r="C40" s="127">
        <f>SUM(C41:C42)</f>
        <v>49041.45</v>
      </c>
      <c r="D40" s="127">
        <f t="shared" ref="D40:F40" si="20">SUM(D41:D42)</f>
        <v>710600</v>
      </c>
      <c r="E40" s="127">
        <f t="shared" si="20"/>
        <v>833300</v>
      </c>
      <c r="F40" s="127">
        <f t="shared" si="20"/>
        <v>38833.32</v>
      </c>
      <c r="G40" s="127">
        <f t="shared" si="2"/>
        <v>79.18468968596973</v>
      </c>
      <c r="H40" s="128">
        <f t="shared" si="3"/>
        <v>4.6601848073922962</v>
      </c>
    </row>
    <row r="41" spans="1:8" ht="24.95" customHeight="1">
      <c r="A41" s="66">
        <v>6711</v>
      </c>
      <c r="B41" s="21" t="s">
        <v>79</v>
      </c>
      <c r="C41" s="17">
        <v>49041.45</v>
      </c>
      <c r="D41" s="17">
        <v>660600</v>
      </c>
      <c r="E41" s="17">
        <v>713300</v>
      </c>
      <c r="F41" s="18">
        <v>37333.32</v>
      </c>
      <c r="G41" s="17">
        <f t="shared" si="2"/>
        <v>76.126052553503214</v>
      </c>
      <c r="H41" s="68">
        <f t="shared" si="3"/>
        <v>5.2338875648394785</v>
      </c>
    </row>
    <row r="42" spans="1:8" ht="24.95" customHeight="1">
      <c r="A42" s="66">
        <v>6712</v>
      </c>
      <c r="B42" s="21" t="s">
        <v>80</v>
      </c>
      <c r="C42" s="17">
        <v>0</v>
      </c>
      <c r="D42" s="17">
        <v>50000</v>
      </c>
      <c r="E42" s="17">
        <v>120000</v>
      </c>
      <c r="F42" s="18">
        <v>1500</v>
      </c>
      <c r="G42" s="17" t="e">
        <f t="shared" si="2"/>
        <v>#DIV/0!</v>
      </c>
      <c r="H42" s="68">
        <f t="shared" si="3"/>
        <v>1.25</v>
      </c>
    </row>
    <row r="43" spans="1:8" ht="24.95" customHeight="1">
      <c r="A43" s="125">
        <v>673</v>
      </c>
      <c r="B43" s="126" t="s">
        <v>81</v>
      </c>
      <c r="C43" s="127">
        <f>C44</f>
        <v>4154283.1899999995</v>
      </c>
      <c r="D43" s="127">
        <f t="shared" ref="D43:F43" si="21">D44</f>
        <v>9000000</v>
      </c>
      <c r="E43" s="127">
        <f t="shared" si="21"/>
        <v>10650000</v>
      </c>
      <c r="F43" s="127">
        <f t="shared" si="21"/>
        <v>5465328.54</v>
      </c>
      <c r="G43" s="127">
        <f t="shared" si="2"/>
        <v>131.55888248436912</v>
      </c>
      <c r="H43" s="128">
        <f t="shared" si="3"/>
        <v>51.317638873239432</v>
      </c>
    </row>
    <row r="44" spans="1:8" ht="24.95" customHeight="1">
      <c r="A44" s="66">
        <v>6731</v>
      </c>
      <c r="B44" s="21" t="s">
        <v>82</v>
      </c>
      <c r="C44" s="17">
        <v>4154283.1899999995</v>
      </c>
      <c r="D44" s="17">
        <v>9000000</v>
      </c>
      <c r="E44" s="17">
        <v>10650000</v>
      </c>
      <c r="F44" s="18">
        <v>5465328.54</v>
      </c>
      <c r="G44" s="17">
        <f t="shared" si="2"/>
        <v>131.55888248436912</v>
      </c>
      <c r="H44" s="68">
        <f t="shared" si="3"/>
        <v>51.317638873239432</v>
      </c>
    </row>
    <row r="45" spans="1:8" ht="24.95" customHeight="1">
      <c r="A45" s="107">
        <v>68</v>
      </c>
      <c r="B45" s="108" t="s">
        <v>165</v>
      </c>
      <c r="C45" s="109">
        <f>C46</f>
        <v>0</v>
      </c>
      <c r="D45" s="109">
        <f t="shared" ref="D45:F46" si="22">D46</f>
        <v>0</v>
      </c>
      <c r="E45" s="109">
        <f t="shared" si="22"/>
        <v>0</v>
      </c>
      <c r="F45" s="109">
        <f t="shared" si="22"/>
        <v>0</v>
      </c>
      <c r="G45" s="109" t="e">
        <f t="shared" si="2"/>
        <v>#DIV/0!</v>
      </c>
      <c r="H45" s="110" t="e">
        <f t="shared" si="3"/>
        <v>#DIV/0!</v>
      </c>
    </row>
    <row r="46" spans="1:8" ht="24.95" customHeight="1">
      <c r="A46" s="125">
        <v>683</v>
      </c>
      <c r="B46" s="126" t="s">
        <v>165</v>
      </c>
      <c r="C46" s="127">
        <f>C47</f>
        <v>0</v>
      </c>
      <c r="D46" s="127">
        <f t="shared" si="22"/>
        <v>0</v>
      </c>
      <c r="E46" s="127">
        <f t="shared" si="22"/>
        <v>0</v>
      </c>
      <c r="F46" s="127">
        <f t="shared" si="22"/>
        <v>0</v>
      </c>
      <c r="G46" s="127" t="e">
        <f t="shared" si="2"/>
        <v>#DIV/0!</v>
      </c>
      <c r="H46" s="128" t="e">
        <f t="shared" si="3"/>
        <v>#DIV/0!</v>
      </c>
    </row>
    <row r="47" spans="1:8" ht="24.95" customHeight="1">
      <c r="A47" s="66">
        <v>6831</v>
      </c>
      <c r="B47" s="21" t="s">
        <v>165</v>
      </c>
      <c r="C47" s="17">
        <v>0</v>
      </c>
      <c r="D47" s="17"/>
      <c r="E47" s="17"/>
      <c r="F47" s="18"/>
      <c r="G47" s="17" t="e">
        <f t="shared" si="2"/>
        <v>#DIV/0!</v>
      </c>
      <c r="H47" s="68" t="e">
        <f t="shared" si="3"/>
        <v>#DIV/0!</v>
      </c>
    </row>
    <row r="48" spans="1:8" ht="24.95" customHeight="1">
      <c r="A48" s="99">
        <v>7</v>
      </c>
      <c r="B48" s="100" t="s">
        <v>83</v>
      </c>
      <c r="C48" s="101">
        <f>C49</f>
        <v>4575.2700000000004</v>
      </c>
      <c r="D48" s="101">
        <f t="shared" ref="D48:F50" si="23">D49</f>
        <v>0</v>
      </c>
      <c r="E48" s="101">
        <f t="shared" si="23"/>
        <v>5000</v>
      </c>
      <c r="F48" s="101">
        <f t="shared" si="23"/>
        <v>0</v>
      </c>
      <c r="G48" s="101">
        <f t="shared" si="2"/>
        <v>0</v>
      </c>
      <c r="H48" s="102">
        <f t="shared" si="3"/>
        <v>0</v>
      </c>
    </row>
    <row r="49" spans="1:8" ht="24.95" customHeight="1">
      <c r="A49" s="111">
        <v>72</v>
      </c>
      <c r="B49" s="112" t="s">
        <v>162</v>
      </c>
      <c r="C49" s="113">
        <f>C50</f>
        <v>4575.2700000000004</v>
      </c>
      <c r="D49" s="113">
        <f t="shared" si="23"/>
        <v>0</v>
      </c>
      <c r="E49" s="113">
        <f t="shared" si="23"/>
        <v>5000</v>
      </c>
      <c r="F49" s="113">
        <f t="shared" si="23"/>
        <v>0</v>
      </c>
      <c r="G49" s="113">
        <f t="shared" si="2"/>
        <v>0</v>
      </c>
      <c r="H49" s="114">
        <f t="shared" si="3"/>
        <v>0</v>
      </c>
    </row>
    <row r="50" spans="1:8" ht="24.95" customHeight="1">
      <c r="A50" s="135">
        <v>723</v>
      </c>
      <c r="B50" s="136" t="s">
        <v>163</v>
      </c>
      <c r="C50" s="137">
        <f>C51</f>
        <v>4575.2700000000004</v>
      </c>
      <c r="D50" s="137">
        <f t="shared" si="23"/>
        <v>0</v>
      </c>
      <c r="E50" s="137">
        <f t="shared" si="23"/>
        <v>5000</v>
      </c>
      <c r="F50" s="137">
        <f t="shared" si="23"/>
        <v>0</v>
      </c>
      <c r="G50" s="137">
        <f t="shared" si="2"/>
        <v>0</v>
      </c>
      <c r="H50" s="138">
        <f t="shared" si="3"/>
        <v>0</v>
      </c>
    </row>
    <row r="51" spans="1:8" ht="24.95" customHeight="1" thickBot="1">
      <c r="A51" s="89">
        <v>7231</v>
      </c>
      <c r="B51" s="90" t="s">
        <v>84</v>
      </c>
      <c r="C51" s="28">
        <v>4575.2700000000004</v>
      </c>
      <c r="D51" s="28"/>
      <c r="E51" s="28">
        <v>5000</v>
      </c>
      <c r="F51" s="28">
        <v>0</v>
      </c>
      <c r="G51" s="28">
        <f t="shared" si="2"/>
        <v>0</v>
      </c>
      <c r="H51" s="79">
        <f t="shared" si="3"/>
        <v>0</v>
      </c>
    </row>
    <row r="52" spans="1:8" ht="24.95" customHeight="1" thickTop="1">
      <c r="A52" s="91"/>
      <c r="B52" s="92" t="s">
        <v>4</v>
      </c>
      <c r="C52" s="93">
        <f>C53+C107</f>
        <v>8869412.620000001</v>
      </c>
      <c r="D52" s="93">
        <f t="shared" ref="D52:F52" si="24">D53+D107</f>
        <v>20928849.5</v>
      </c>
      <c r="E52" s="93">
        <f t="shared" si="24"/>
        <v>21845348.5</v>
      </c>
      <c r="F52" s="93">
        <f t="shared" si="24"/>
        <v>9623631.3499999996</v>
      </c>
      <c r="G52" s="93">
        <f>F52/C52*100</f>
        <v>108.50359276666507</v>
      </c>
      <c r="H52" s="94">
        <f>F52/E52*100</f>
        <v>44.053457650263624</v>
      </c>
    </row>
    <row r="53" spans="1:8" ht="24.95" customHeight="1">
      <c r="A53" s="95">
        <v>3</v>
      </c>
      <c r="B53" s="103" t="s">
        <v>85</v>
      </c>
      <c r="C53" s="97">
        <f>C54+C64+C97+C102</f>
        <v>8352951.3000000007</v>
      </c>
      <c r="D53" s="97">
        <f t="shared" ref="D53:F53" si="25">D54+D64+D97+D102</f>
        <v>19768972.5</v>
      </c>
      <c r="E53" s="97">
        <f t="shared" si="25"/>
        <v>21016907.5</v>
      </c>
      <c r="F53" s="97">
        <f t="shared" si="25"/>
        <v>9309989.2400000002</v>
      </c>
      <c r="G53" s="97">
        <f t="shared" ref="G53:G116" si="26">F53/C53*100</f>
        <v>111.45748257864258</v>
      </c>
      <c r="H53" s="98">
        <f t="shared" ref="H53:H116" si="27">F53/E53*100</f>
        <v>44.297617239834167</v>
      </c>
    </row>
    <row r="54" spans="1:8" ht="24.95" customHeight="1">
      <c r="A54" s="107">
        <v>31</v>
      </c>
      <c r="B54" s="115" t="s">
        <v>2</v>
      </c>
      <c r="C54" s="116">
        <f t="shared" ref="C54:F54" si="28">C55+C59+C61</f>
        <v>6086700.9100000011</v>
      </c>
      <c r="D54" s="116">
        <f t="shared" si="28"/>
        <v>13253300</v>
      </c>
      <c r="E54" s="116">
        <f t="shared" si="28"/>
        <v>14623300</v>
      </c>
      <c r="F54" s="116">
        <f t="shared" si="28"/>
        <v>7089532.3800000008</v>
      </c>
      <c r="G54" s="116">
        <f t="shared" si="26"/>
        <v>116.475780309041</v>
      </c>
      <c r="H54" s="117">
        <f t="shared" si="27"/>
        <v>48.481070483406626</v>
      </c>
    </row>
    <row r="55" spans="1:8" ht="24.95" customHeight="1">
      <c r="A55" s="129">
        <v>311</v>
      </c>
      <c r="B55" s="139" t="s">
        <v>86</v>
      </c>
      <c r="C55" s="133">
        <f t="shared" ref="C55:F55" si="29">SUM(C56:C58)</f>
        <v>4945434.1300000008</v>
      </c>
      <c r="D55" s="133">
        <f t="shared" si="29"/>
        <v>10781300</v>
      </c>
      <c r="E55" s="133">
        <f t="shared" si="29"/>
        <v>11966300</v>
      </c>
      <c r="F55" s="133">
        <f t="shared" si="29"/>
        <v>5815292.0200000005</v>
      </c>
      <c r="G55" s="133">
        <f t="shared" si="26"/>
        <v>117.58911082695988</v>
      </c>
      <c r="H55" s="134">
        <f t="shared" si="27"/>
        <v>48.597244093830177</v>
      </c>
    </row>
    <row r="56" spans="1:8" ht="24.95" customHeight="1">
      <c r="A56" s="66">
        <v>3111</v>
      </c>
      <c r="B56" s="23" t="s">
        <v>15</v>
      </c>
      <c r="C56" s="17">
        <v>4816604.9800000004</v>
      </c>
      <c r="D56" s="67">
        <v>10545000</v>
      </c>
      <c r="E56" s="17">
        <v>11670000</v>
      </c>
      <c r="F56" s="18">
        <v>5676130.5099999998</v>
      </c>
      <c r="G56" s="17">
        <f t="shared" si="26"/>
        <v>117.84504923216683</v>
      </c>
      <c r="H56" s="68">
        <f t="shared" si="27"/>
        <v>48.638650471293914</v>
      </c>
    </row>
    <row r="57" spans="1:8" ht="24.95" customHeight="1">
      <c r="A57" s="66">
        <v>3112</v>
      </c>
      <c r="B57" s="23" t="s">
        <v>87</v>
      </c>
      <c r="C57" s="17">
        <v>582.44000000000005</v>
      </c>
      <c r="D57" s="17">
        <v>1300</v>
      </c>
      <c r="E57" s="17">
        <v>1300</v>
      </c>
      <c r="F57" s="18">
        <v>577.65</v>
      </c>
      <c r="G57" s="17">
        <f t="shared" si="26"/>
        <v>99.177597692466165</v>
      </c>
      <c r="H57" s="68">
        <f t="shared" si="27"/>
        <v>44.434615384615384</v>
      </c>
    </row>
    <row r="58" spans="1:8" ht="24.95" customHeight="1">
      <c r="A58" s="66">
        <v>3113</v>
      </c>
      <c r="B58" s="23" t="s">
        <v>88</v>
      </c>
      <c r="C58" s="17">
        <v>128246.71</v>
      </c>
      <c r="D58" s="17">
        <v>235000</v>
      </c>
      <c r="E58" s="17">
        <v>295000</v>
      </c>
      <c r="F58" s="18">
        <v>138583.85999999999</v>
      </c>
      <c r="G58" s="17">
        <f t="shared" si="26"/>
        <v>108.06036271807673</v>
      </c>
      <c r="H58" s="68">
        <f t="shared" si="27"/>
        <v>46.977579661016946</v>
      </c>
    </row>
    <row r="59" spans="1:8" ht="24.95" customHeight="1">
      <c r="A59" s="129">
        <v>312</v>
      </c>
      <c r="B59" s="139" t="s">
        <v>89</v>
      </c>
      <c r="C59" s="131">
        <f t="shared" ref="C59:F59" si="30">C60</f>
        <v>361560.12</v>
      </c>
      <c r="D59" s="131">
        <f t="shared" si="30"/>
        <v>787000</v>
      </c>
      <c r="E59" s="131">
        <f t="shared" si="30"/>
        <v>817000</v>
      </c>
      <c r="F59" s="131">
        <f t="shared" si="30"/>
        <v>364061.83999999997</v>
      </c>
      <c r="G59" s="131">
        <f t="shared" si="26"/>
        <v>100.69192365573947</v>
      </c>
      <c r="H59" s="132">
        <f t="shared" si="27"/>
        <v>44.56081272949816</v>
      </c>
    </row>
    <row r="60" spans="1:8" ht="24.95" customHeight="1">
      <c r="A60" s="66">
        <v>3121</v>
      </c>
      <c r="B60" s="23" t="s">
        <v>89</v>
      </c>
      <c r="C60" s="17">
        <v>361560.12</v>
      </c>
      <c r="D60" s="17">
        <v>787000</v>
      </c>
      <c r="E60" s="17">
        <v>817000</v>
      </c>
      <c r="F60" s="18">
        <v>364061.83999999997</v>
      </c>
      <c r="G60" s="17">
        <f t="shared" si="26"/>
        <v>100.69192365573947</v>
      </c>
      <c r="H60" s="68">
        <f t="shared" si="27"/>
        <v>44.56081272949816</v>
      </c>
    </row>
    <row r="61" spans="1:8" ht="24.95" customHeight="1">
      <c r="A61" s="129">
        <v>313</v>
      </c>
      <c r="B61" s="139" t="s">
        <v>90</v>
      </c>
      <c r="C61" s="131">
        <f t="shared" ref="C61:F61" si="31">SUM(C62:C63)</f>
        <v>779706.65999999992</v>
      </c>
      <c r="D61" s="131">
        <f t="shared" si="31"/>
        <v>1685000</v>
      </c>
      <c r="E61" s="131">
        <f t="shared" si="31"/>
        <v>1840000</v>
      </c>
      <c r="F61" s="131">
        <f t="shared" si="31"/>
        <v>910178.52</v>
      </c>
      <c r="G61" s="131">
        <f t="shared" si="26"/>
        <v>116.73345460458168</v>
      </c>
      <c r="H61" s="132">
        <f t="shared" si="27"/>
        <v>49.466223913043478</v>
      </c>
    </row>
    <row r="62" spans="1:8" ht="24.95" customHeight="1">
      <c r="A62" s="66">
        <v>3132</v>
      </c>
      <c r="B62" s="23" t="s">
        <v>91</v>
      </c>
      <c r="C62" s="17">
        <v>779683.72</v>
      </c>
      <c r="D62" s="17">
        <v>1685000</v>
      </c>
      <c r="E62" s="17">
        <v>1840000</v>
      </c>
      <c r="F62" s="18">
        <v>910178.52</v>
      </c>
      <c r="G62" s="17">
        <f t="shared" si="26"/>
        <v>116.73688915808067</v>
      </c>
      <c r="H62" s="68">
        <f t="shared" si="27"/>
        <v>49.466223913043478</v>
      </c>
    </row>
    <row r="63" spans="1:8" ht="24.95" customHeight="1">
      <c r="A63" s="66">
        <v>3133</v>
      </c>
      <c r="B63" s="23" t="s">
        <v>92</v>
      </c>
      <c r="C63" s="17">
        <v>22.94</v>
      </c>
      <c r="D63" s="17">
        <v>0</v>
      </c>
      <c r="E63" s="17">
        <v>0</v>
      </c>
      <c r="F63" s="18">
        <v>0</v>
      </c>
      <c r="G63" s="17">
        <f t="shared" si="26"/>
        <v>0</v>
      </c>
      <c r="H63" s="68" t="e">
        <f t="shared" si="27"/>
        <v>#DIV/0!</v>
      </c>
    </row>
    <row r="64" spans="1:8" ht="24.95" customHeight="1">
      <c r="A64" s="107">
        <v>32</v>
      </c>
      <c r="B64" s="115" t="s">
        <v>8</v>
      </c>
      <c r="C64" s="109">
        <f t="shared" ref="C64:F64" si="32">C65+C70+C77+C87+C89</f>
        <v>2257916.14</v>
      </c>
      <c r="D64" s="109">
        <f t="shared" si="32"/>
        <v>6495172.5</v>
      </c>
      <c r="E64" s="109">
        <f t="shared" si="32"/>
        <v>6373007.5</v>
      </c>
      <c r="F64" s="109">
        <f t="shared" si="32"/>
        <v>2210497.7400000002</v>
      </c>
      <c r="G64" s="109">
        <f t="shared" si="26"/>
        <v>97.899904289625212</v>
      </c>
      <c r="H64" s="110">
        <f t="shared" si="27"/>
        <v>34.68531521420617</v>
      </c>
    </row>
    <row r="65" spans="1:8" ht="24.95" customHeight="1">
      <c r="A65" s="129">
        <v>321</v>
      </c>
      <c r="B65" s="139" t="s">
        <v>16</v>
      </c>
      <c r="C65" s="131">
        <f t="shared" ref="C65:F65" si="33">SUM(C66:C69)</f>
        <v>161130.35</v>
      </c>
      <c r="D65" s="131">
        <f t="shared" si="33"/>
        <v>345500</v>
      </c>
      <c r="E65" s="131">
        <f t="shared" si="33"/>
        <v>345500</v>
      </c>
      <c r="F65" s="131">
        <f t="shared" si="33"/>
        <v>134478.59</v>
      </c>
      <c r="G65" s="131">
        <f t="shared" si="26"/>
        <v>83.459503439296185</v>
      </c>
      <c r="H65" s="132">
        <f t="shared" si="27"/>
        <v>38.922891461649783</v>
      </c>
    </row>
    <row r="66" spans="1:8" ht="24.95" customHeight="1">
      <c r="A66" s="66">
        <v>3211</v>
      </c>
      <c r="B66" s="23" t="s">
        <v>17</v>
      </c>
      <c r="C66" s="17">
        <v>33444.79</v>
      </c>
      <c r="D66" s="17">
        <v>65000</v>
      </c>
      <c r="E66" s="17">
        <v>65000</v>
      </c>
      <c r="F66" s="18">
        <v>23011.219999999998</v>
      </c>
      <c r="G66" s="17">
        <f t="shared" si="26"/>
        <v>68.803601398005469</v>
      </c>
      <c r="H66" s="68">
        <f t="shared" si="27"/>
        <v>35.401876923076919</v>
      </c>
    </row>
    <row r="67" spans="1:8" ht="24.95" customHeight="1">
      <c r="A67" s="66">
        <v>3212</v>
      </c>
      <c r="B67" s="23" t="s">
        <v>93</v>
      </c>
      <c r="C67" s="17">
        <v>107594.75</v>
      </c>
      <c r="D67" s="17">
        <v>240000</v>
      </c>
      <c r="E67" s="17">
        <v>240000</v>
      </c>
      <c r="F67" s="18">
        <v>103421.9</v>
      </c>
      <c r="G67" s="17">
        <f t="shared" si="26"/>
        <v>96.121697387651338</v>
      </c>
      <c r="H67" s="68">
        <f t="shared" si="27"/>
        <v>43.092458333333333</v>
      </c>
    </row>
    <row r="68" spans="1:8" ht="24.95" customHeight="1">
      <c r="A68" s="66">
        <v>3213</v>
      </c>
      <c r="B68" s="23" t="s">
        <v>94</v>
      </c>
      <c r="C68" s="17">
        <v>17643.78</v>
      </c>
      <c r="D68" s="17">
        <v>35000</v>
      </c>
      <c r="E68" s="17">
        <v>35000</v>
      </c>
      <c r="F68" s="18">
        <v>6774.3700000000008</v>
      </c>
      <c r="G68" s="17">
        <f t="shared" si="26"/>
        <v>38.395230500493668</v>
      </c>
      <c r="H68" s="68">
        <f t="shared" si="27"/>
        <v>19.355342857142858</v>
      </c>
    </row>
    <row r="69" spans="1:8" ht="24.95" customHeight="1">
      <c r="A69" s="66">
        <v>3214</v>
      </c>
      <c r="B69" s="23" t="s">
        <v>95</v>
      </c>
      <c r="C69" s="17">
        <v>2447.0300000000002</v>
      </c>
      <c r="D69" s="17">
        <v>5500</v>
      </c>
      <c r="E69" s="17">
        <v>5500</v>
      </c>
      <c r="F69" s="18">
        <v>1271.0999999999999</v>
      </c>
      <c r="G69" s="17">
        <f t="shared" si="26"/>
        <v>51.944602232093594</v>
      </c>
      <c r="H69" s="68">
        <f t="shared" si="27"/>
        <v>23.11090909090909</v>
      </c>
    </row>
    <row r="70" spans="1:8" ht="24.95" customHeight="1">
      <c r="A70" s="129">
        <v>322</v>
      </c>
      <c r="B70" s="139" t="s">
        <v>96</v>
      </c>
      <c r="C70" s="131">
        <f t="shared" ref="C70:F70" si="34">SUM(C71:C76)</f>
        <v>1082759.9700000002</v>
      </c>
      <c r="D70" s="131">
        <f t="shared" si="34"/>
        <v>3450849</v>
      </c>
      <c r="E70" s="131">
        <f t="shared" si="34"/>
        <v>3241999</v>
      </c>
      <c r="F70" s="131">
        <f t="shared" si="34"/>
        <v>1120871.6300000001</v>
      </c>
      <c r="G70" s="131">
        <f t="shared" si="26"/>
        <v>103.5198623015219</v>
      </c>
      <c r="H70" s="132">
        <f t="shared" si="27"/>
        <v>34.573472416246894</v>
      </c>
    </row>
    <row r="71" spans="1:8" ht="24.95" customHeight="1">
      <c r="A71" s="66">
        <v>3221</v>
      </c>
      <c r="B71" s="23" t="s">
        <v>97</v>
      </c>
      <c r="C71" s="17">
        <v>78279.64</v>
      </c>
      <c r="D71" s="17">
        <v>212924</v>
      </c>
      <c r="E71" s="17">
        <v>168623</v>
      </c>
      <c r="F71" s="18">
        <v>69591.26999999999</v>
      </c>
      <c r="G71" s="17">
        <f t="shared" si="26"/>
        <v>88.900855956925696</v>
      </c>
      <c r="H71" s="68">
        <f t="shared" si="27"/>
        <v>41.270330856407483</v>
      </c>
    </row>
    <row r="72" spans="1:8" ht="24.95" customHeight="1">
      <c r="A72" s="66">
        <v>3222</v>
      </c>
      <c r="B72" s="23" t="s">
        <v>98</v>
      </c>
      <c r="C72" s="17">
        <v>726476.01</v>
      </c>
      <c r="D72" s="17">
        <v>2435168</v>
      </c>
      <c r="E72" s="17">
        <v>2382968</v>
      </c>
      <c r="F72" s="18">
        <v>837252.16</v>
      </c>
      <c r="G72" s="17">
        <f t="shared" si="26"/>
        <v>115.24842506499286</v>
      </c>
      <c r="H72" s="68">
        <f t="shared" si="27"/>
        <v>35.134846963954196</v>
      </c>
    </row>
    <row r="73" spans="1:8" ht="24.95" customHeight="1">
      <c r="A73" s="66">
        <v>3223</v>
      </c>
      <c r="B73" s="23" t="s">
        <v>99</v>
      </c>
      <c r="C73" s="17">
        <v>193038.45</v>
      </c>
      <c r="D73" s="17">
        <v>397777</v>
      </c>
      <c r="E73" s="17">
        <v>394868</v>
      </c>
      <c r="F73" s="18">
        <v>129360.39</v>
      </c>
      <c r="G73" s="17">
        <f t="shared" si="26"/>
        <v>67.01275833907701</v>
      </c>
      <c r="H73" s="68">
        <f t="shared" si="27"/>
        <v>32.760413606572328</v>
      </c>
    </row>
    <row r="74" spans="1:8" ht="24.95" customHeight="1">
      <c r="A74" s="66">
        <v>3224</v>
      </c>
      <c r="B74" s="23" t="s">
        <v>100</v>
      </c>
      <c r="C74" s="17">
        <v>50931.8</v>
      </c>
      <c r="D74" s="17">
        <v>223330</v>
      </c>
      <c r="E74" s="17">
        <v>222940</v>
      </c>
      <c r="F74" s="18">
        <v>53244.210000000006</v>
      </c>
      <c r="G74" s="17">
        <f t="shared" si="26"/>
        <v>104.54020867120346</v>
      </c>
      <c r="H74" s="68">
        <f t="shared" si="27"/>
        <v>23.88275320714094</v>
      </c>
    </row>
    <row r="75" spans="1:8" ht="24.95" customHeight="1">
      <c r="A75" s="66">
        <v>3225</v>
      </c>
      <c r="B75" s="23" t="s">
        <v>101</v>
      </c>
      <c r="C75" s="17">
        <v>2323.1099999999997</v>
      </c>
      <c r="D75" s="17">
        <v>25000</v>
      </c>
      <c r="E75" s="17">
        <v>25000</v>
      </c>
      <c r="F75" s="18">
        <v>29073.77</v>
      </c>
      <c r="G75" s="17">
        <f t="shared" si="26"/>
        <v>1251.5020812617572</v>
      </c>
      <c r="H75" s="68">
        <f t="shared" si="27"/>
        <v>116.29508</v>
      </c>
    </row>
    <row r="76" spans="1:8" ht="24.95" customHeight="1">
      <c r="A76" s="66">
        <v>3227</v>
      </c>
      <c r="B76" s="23" t="s">
        <v>102</v>
      </c>
      <c r="C76" s="17">
        <v>31710.959999999999</v>
      </c>
      <c r="D76" s="17">
        <v>156650</v>
      </c>
      <c r="E76" s="17">
        <v>47600</v>
      </c>
      <c r="F76" s="18">
        <v>2349.83</v>
      </c>
      <c r="G76" s="17">
        <f t="shared" si="26"/>
        <v>7.410150938350653</v>
      </c>
      <c r="H76" s="68">
        <f t="shared" si="27"/>
        <v>4.9366176470588234</v>
      </c>
    </row>
    <row r="77" spans="1:8" ht="24.95" customHeight="1">
      <c r="A77" s="129">
        <v>323</v>
      </c>
      <c r="B77" s="139" t="s">
        <v>103</v>
      </c>
      <c r="C77" s="131">
        <f t="shared" ref="C77:F77" si="35">SUM(C78:C86)</f>
        <v>974340.5399999998</v>
      </c>
      <c r="D77" s="131">
        <f t="shared" si="35"/>
        <v>2467210.5</v>
      </c>
      <c r="E77" s="131">
        <f t="shared" si="35"/>
        <v>2527993.5</v>
      </c>
      <c r="F77" s="131">
        <f t="shared" si="35"/>
        <v>869074.29999999993</v>
      </c>
      <c r="G77" s="131">
        <f t="shared" si="26"/>
        <v>89.196155175889544</v>
      </c>
      <c r="H77" s="132">
        <f t="shared" si="27"/>
        <v>34.37802747514975</v>
      </c>
    </row>
    <row r="78" spans="1:8" ht="24.95" customHeight="1">
      <c r="A78" s="66">
        <v>3231</v>
      </c>
      <c r="B78" s="23" t="s">
        <v>104</v>
      </c>
      <c r="C78" s="17">
        <v>43970.64</v>
      </c>
      <c r="D78" s="17">
        <v>121705</v>
      </c>
      <c r="E78" s="17">
        <v>120290</v>
      </c>
      <c r="F78" s="18">
        <v>39230.469999999994</v>
      </c>
      <c r="G78" s="17">
        <f t="shared" si="26"/>
        <v>89.219692958756099</v>
      </c>
      <c r="H78" s="68">
        <f t="shared" si="27"/>
        <v>32.613242996092772</v>
      </c>
    </row>
    <row r="79" spans="1:8" ht="24.95" customHeight="1">
      <c r="A79" s="66">
        <v>3232</v>
      </c>
      <c r="B79" s="23" t="s">
        <v>105</v>
      </c>
      <c r="C79" s="17">
        <v>91704.87</v>
      </c>
      <c r="D79" s="17">
        <v>418748.5</v>
      </c>
      <c r="E79" s="17">
        <v>482905.5</v>
      </c>
      <c r="F79" s="18">
        <v>175020.56</v>
      </c>
      <c r="G79" s="17">
        <f t="shared" si="26"/>
        <v>190.85197983487683</v>
      </c>
      <c r="H79" s="68">
        <f t="shared" si="27"/>
        <v>36.24323185385132</v>
      </c>
    </row>
    <row r="80" spans="1:8" ht="24.95" customHeight="1">
      <c r="A80" s="66">
        <v>3233</v>
      </c>
      <c r="B80" s="23" t="s">
        <v>106</v>
      </c>
      <c r="C80" s="17">
        <v>4458.8599999999997</v>
      </c>
      <c r="D80" s="17">
        <v>28859</v>
      </c>
      <c r="E80" s="17">
        <v>40343</v>
      </c>
      <c r="F80" s="18">
        <v>10612.72</v>
      </c>
      <c r="G80" s="17">
        <f t="shared" si="26"/>
        <v>238.01420093925353</v>
      </c>
      <c r="H80" s="68">
        <f t="shared" si="27"/>
        <v>26.30622412810153</v>
      </c>
    </row>
    <row r="81" spans="1:8" ht="24.95" customHeight="1">
      <c r="A81" s="66">
        <v>3234</v>
      </c>
      <c r="B81" s="23" t="s">
        <v>107</v>
      </c>
      <c r="C81" s="17">
        <v>159554.57999999999</v>
      </c>
      <c r="D81" s="17">
        <v>359117</v>
      </c>
      <c r="E81" s="17">
        <v>358947</v>
      </c>
      <c r="F81" s="18">
        <v>149087.65</v>
      </c>
      <c r="G81" s="17">
        <f t="shared" si="26"/>
        <v>93.439906269064792</v>
      </c>
      <c r="H81" s="68">
        <f t="shared" si="27"/>
        <v>41.534725182269248</v>
      </c>
    </row>
    <row r="82" spans="1:8" ht="24.95" customHeight="1">
      <c r="A82" s="66">
        <v>3235</v>
      </c>
      <c r="B82" s="23" t="s">
        <v>108</v>
      </c>
      <c r="C82" s="17">
        <v>164584.60999999999</v>
      </c>
      <c r="D82" s="17">
        <v>384919</v>
      </c>
      <c r="E82" s="17">
        <v>251299</v>
      </c>
      <c r="F82" s="18">
        <v>48743.43</v>
      </c>
      <c r="G82" s="17">
        <f t="shared" si="26"/>
        <v>29.616031535390825</v>
      </c>
      <c r="H82" s="68">
        <f t="shared" si="27"/>
        <v>19.396587332221777</v>
      </c>
    </row>
    <row r="83" spans="1:8" ht="24.95" customHeight="1">
      <c r="A83" s="66">
        <v>3236</v>
      </c>
      <c r="B83" s="23" t="s">
        <v>109</v>
      </c>
      <c r="C83" s="17">
        <v>111764.44999999998</v>
      </c>
      <c r="D83" s="17">
        <v>225625</v>
      </c>
      <c r="E83" s="17">
        <v>267800</v>
      </c>
      <c r="F83" s="18">
        <v>128547.35</v>
      </c>
      <c r="G83" s="17">
        <f t="shared" si="26"/>
        <v>115.01631332682265</v>
      </c>
      <c r="H83" s="68">
        <f t="shared" si="27"/>
        <v>48.001250933532489</v>
      </c>
    </row>
    <row r="84" spans="1:8" ht="24.95" customHeight="1">
      <c r="A84" s="66">
        <v>3237</v>
      </c>
      <c r="B84" s="23" t="s">
        <v>110</v>
      </c>
      <c r="C84" s="17">
        <v>80049.5</v>
      </c>
      <c r="D84" s="17">
        <v>130005</v>
      </c>
      <c r="E84" s="17">
        <v>134005</v>
      </c>
      <c r="F84" s="18">
        <v>75980.210000000006</v>
      </c>
      <c r="G84" s="17">
        <f t="shared" si="26"/>
        <v>94.916532895271061</v>
      </c>
      <c r="H84" s="68">
        <f t="shared" si="27"/>
        <v>56.699533599492554</v>
      </c>
    </row>
    <row r="85" spans="1:8" ht="24.95" customHeight="1">
      <c r="A85" s="66">
        <v>3238</v>
      </c>
      <c r="B85" s="23" t="s">
        <v>111</v>
      </c>
      <c r="C85" s="17">
        <v>102652.47</v>
      </c>
      <c r="D85" s="17">
        <v>414671</v>
      </c>
      <c r="E85" s="17">
        <v>460184</v>
      </c>
      <c r="F85" s="18">
        <v>94531.56</v>
      </c>
      <c r="G85" s="17">
        <f t="shared" si="26"/>
        <v>92.088928790510352</v>
      </c>
      <c r="H85" s="68">
        <f t="shared" si="27"/>
        <v>20.542122281522175</v>
      </c>
    </row>
    <row r="86" spans="1:8" ht="24.95" customHeight="1">
      <c r="A86" s="66">
        <v>3239</v>
      </c>
      <c r="B86" s="23" t="s">
        <v>112</v>
      </c>
      <c r="C86" s="17">
        <v>215600.56</v>
      </c>
      <c r="D86" s="17">
        <v>383561</v>
      </c>
      <c r="E86" s="17">
        <v>412220</v>
      </c>
      <c r="F86" s="18">
        <v>147320.35</v>
      </c>
      <c r="G86" s="17">
        <f t="shared" si="26"/>
        <v>68.330226043939774</v>
      </c>
      <c r="H86" s="68">
        <f t="shared" si="27"/>
        <v>35.738282955703262</v>
      </c>
    </row>
    <row r="87" spans="1:8" ht="24.95" customHeight="1">
      <c r="A87" s="129">
        <v>324</v>
      </c>
      <c r="B87" s="139" t="s">
        <v>113</v>
      </c>
      <c r="C87" s="131">
        <f t="shared" ref="C87:F87" si="36">C88</f>
        <v>1189.27</v>
      </c>
      <c r="D87" s="131">
        <f t="shared" si="36"/>
        <v>3000</v>
      </c>
      <c r="E87" s="131">
        <f t="shared" si="36"/>
        <v>3000</v>
      </c>
      <c r="F87" s="131">
        <f t="shared" si="36"/>
        <v>1687.6</v>
      </c>
      <c r="G87" s="131">
        <f t="shared" si="26"/>
        <v>141.90217528399774</v>
      </c>
      <c r="H87" s="132">
        <f t="shared" si="27"/>
        <v>56.25333333333333</v>
      </c>
    </row>
    <row r="88" spans="1:8" ht="24.95" customHeight="1">
      <c r="A88" s="66">
        <v>3241</v>
      </c>
      <c r="B88" s="23" t="s">
        <v>113</v>
      </c>
      <c r="C88" s="17">
        <v>1189.27</v>
      </c>
      <c r="D88" s="17">
        <v>3000</v>
      </c>
      <c r="E88" s="17">
        <v>3000</v>
      </c>
      <c r="F88" s="17">
        <v>1687.6</v>
      </c>
      <c r="G88" s="17">
        <f t="shared" si="26"/>
        <v>141.90217528399774</v>
      </c>
      <c r="H88" s="68">
        <f t="shared" si="27"/>
        <v>56.25333333333333</v>
      </c>
    </row>
    <row r="89" spans="1:8" ht="24.95" customHeight="1">
      <c r="A89" s="129">
        <v>329</v>
      </c>
      <c r="B89" s="139" t="s">
        <v>114</v>
      </c>
      <c r="C89" s="131">
        <f t="shared" ref="C89:F89" si="37">SUM(C90:C96)</f>
        <v>38496.009999999995</v>
      </c>
      <c r="D89" s="131">
        <f t="shared" si="37"/>
        <v>228613</v>
      </c>
      <c r="E89" s="131">
        <f t="shared" si="37"/>
        <v>254515</v>
      </c>
      <c r="F89" s="131">
        <f t="shared" si="37"/>
        <v>84385.62</v>
      </c>
      <c r="G89" s="131">
        <f t="shared" si="26"/>
        <v>219.20614629931779</v>
      </c>
      <c r="H89" s="132">
        <f t="shared" si="27"/>
        <v>33.155460385438971</v>
      </c>
    </row>
    <row r="90" spans="1:8" ht="24.95" customHeight="1">
      <c r="A90" s="66">
        <v>3291</v>
      </c>
      <c r="B90" s="23" t="s">
        <v>115</v>
      </c>
      <c r="C90" s="17">
        <v>3808.02</v>
      </c>
      <c r="D90" s="17">
        <v>12000</v>
      </c>
      <c r="E90" s="17">
        <v>12000</v>
      </c>
      <c r="F90" s="18">
        <v>4522.9799999999996</v>
      </c>
      <c r="G90" s="17">
        <f t="shared" si="26"/>
        <v>118.77511147525483</v>
      </c>
      <c r="H90" s="68">
        <f t="shared" si="27"/>
        <v>37.691499999999998</v>
      </c>
    </row>
    <row r="91" spans="1:8" ht="24.95" customHeight="1">
      <c r="A91" s="66">
        <v>3292</v>
      </c>
      <c r="B91" s="23" t="s">
        <v>116</v>
      </c>
      <c r="C91" s="17">
        <v>9006.92</v>
      </c>
      <c r="D91" s="17">
        <v>86000</v>
      </c>
      <c r="E91" s="17">
        <v>86000</v>
      </c>
      <c r="F91" s="18">
        <v>8601.94</v>
      </c>
      <c r="G91" s="17">
        <f t="shared" si="26"/>
        <v>95.503679393177691</v>
      </c>
      <c r="H91" s="68">
        <f t="shared" si="27"/>
        <v>10.002255813953489</v>
      </c>
    </row>
    <row r="92" spans="1:8" ht="24.95" customHeight="1">
      <c r="A92" s="66">
        <v>3293</v>
      </c>
      <c r="B92" s="23" t="s">
        <v>117</v>
      </c>
      <c r="C92" s="17">
        <v>8037.02</v>
      </c>
      <c r="D92" s="17">
        <v>18750</v>
      </c>
      <c r="E92" s="17">
        <v>20000</v>
      </c>
      <c r="F92" s="18">
        <v>4505.96</v>
      </c>
      <c r="G92" s="17">
        <f t="shared" si="26"/>
        <v>56.065058939756277</v>
      </c>
      <c r="H92" s="68">
        <f t="shared" si="27"/>
        <v>22.529800000000002</v>
      </c>
    </row>
    <row r="93" spans="1:8" ht="24.95" customHeight="1">
      <c r="A93" s="66">
        <v>3294</v>
      </c>
      <c r="B93" s="23" t="s">
        <v>118</v>
      </c>
      <c r="C93" s="17">
        <v>3970.49</v>
      </c>
      <c r="D93" s="17">
        <v>8600</v>
      </c>
      <c r="E93" s="17">
        <v>8600</v>
      </c>
      <c r="F93" s="18">
        <v>3546.62</v>
      </c>
      <c r="G93" s="17">
        <f t="shared" si="26"/>
        <v>89.324491435565889</v>
      </c>
      <c r="H93" s="68">
        <f t="shared" si="27"/>
        <v>41.239767441860465</v>
      </c>
    </row>
    <row r="94" spans="1:8" ht="24.95" customHeight="1">
      <c r="A94" s="66">
        <v>3295</v>
      </c>
      <c r="B94" s="23" t="s">
        <v>119</v>
      </c>
      <c r="C94" s="17">
        <v>2741.43</v>
      </c>
      <c r="D94" s="17">
        <v>8500</v>
      </c>
      <c r="E94" s="17">
        <v>6000</v>
      </c>
      <c r="F94" s="18">
        <v>944.82</v>
      </c>
      <c r="G94" s="17">
        <f t="shared" si="26"/>
        <v>34.464494807454507</v>
      </c>
      <c r="H94" s="68">
        <f t="shared" si="27"/>
        <v>15.747</v>
      </c>
    </row>
    <row r="95" spans="1:8" ht="24.95" customHeight="1">
      <c r="A95" s="66">
        <v>3296</v>
      </c>
      <c r="B95" s="23" t="s">
        <v>120</v>
      </c>
      <c r="C95" s="17">
        <v>6127.2</v>
      </c>
      <c r="D95" s="17">
        <v>20000</v>
      </c>
      <c r="E95" s="17">
        <v>20000</v>
      </c>
      <c r="F95" s="18">
        <v>10173</v>
      </c>
      <c r="G95" s="17">
        <f t="shared" si="26"/>
        <v>166.03016059537799</v>
      </c>
      <c r="H95" s="68">
        <f t="shared" si="27"/>
        <v>50.865000000000002</v>
      </c>
    </row>
    <row r="96" spans="1:8" ht="24.95" customHeight="1">
      <c r="A96" s="66">
        <v>3299</v>
      </c>
      <c r="B96" s="23" t="s">
        <v>114</v>
      </c>
      <c r="C96" s="17">
        <v>4804.93</v>
      </c>
      <c r="D96" s="17">
        <v>74763</v>
      </c>
      <c r="E96" s="17">
        <v>101915</v>
      </c>
      <c r="F96" s="18">
        <v>52090.299999999988</v>
      </c>
      <c r="G96" s="17">
        <f t="shared" si="26"/>
        <v>1084.1011211401619</v>
      </c>
      <c r="H96" s="68">
        <f t="shared" si="27"/>
        <v>51.111514497375254</v>
      </c>
    </row>
    <row r="97" spans="1:8" ht="24.95" customHeight="1">
      <c r="A97" s="107">
        <v>34</v>
      </c>
      <c r="B97" s="115" t="s">
        <v>121</v>
      </c>
      <c r="C97" s="109">
        <f>C98</f>
        <v>8334.25</v>
      </c>
      <c r="D97" s="109">
        <f t="shared" ref="D97:F97" si="38">D98</f>
        <v>20500</v>
      </c>
      <c r="E97" s="109">
        <f t="shared" si="38"/>
        <v>20600</v>
      </c>
      <c r="F97" s="109">
        <f t="shared" si="38"/>
        <v>9959.1200000000008</v>
      </c>
      <c r="G97" s="109">
        <f t="shared" si="26"/>
        <v>119.49629540750519</v>
      </c>
      <c r="H97" s="110">
        <f t="shared" si="27"/>
        <v>48.345242718446606</v>
      </c>
    </row>
    <row r="98" spans="1:8" ht="24.95" customHeight="1">
      <c r="A98" s="129">
        <v>343</v>
      </c>
      <c r="B98" s="139" t="s">
        <v>122</v>
      </c>
      <c r="C98" s="131">
        <f t="shared" ref="C98" si="39">SUM(C99:C101)</f>
        <v>8334.25</v>
      </c>
      <c r="D98" s="131">
        <f t="shared" ref="D98:F98" si="40">SUM(D99:D101)</f>
        <v>20500</v>
      </c>
      <c r="E98" s="131">
        <f t="shared" si="40"/>
        <v>20600</v>
      </c>
      <c r="F98" s="131">
        <f t="shared" si="40"/>
        <v>9959.1200000000008</v>
      </c>
      <c r="G98" s="131">
        <f t="shared" si="26"/>
        <v>119.49629540750519</v>
      </c>
      <c r="H98" s="132">
        <f t="shared" si="27"/>
        <v>48.345242718446606</v>
      </c>
    </row>
    <row r="99" spans="1:8" ht="24.95" customHeight="1">
      <c r="A99" s="66">
        <v>3431</v>
      </c>
      <c r="B99" s="23" t="s">
        <v>123</v>
      </c>
      <c r="C99" s="17">
        <v>6311.4</v>
      </c>
      <c r="D99" s="17">
        <v>14500</v>
      </c>
      <c r="E99" s="17">
        <v>14500</v>
      </c>
      <c r="F99" s="18">
        <v>6859.6</v>
      </c>
      <c r="G99" s="17">
        <f t="shared" si="26"/>
        <v>108.68587001299237</v>
      </c>
      <c r="H99" s="68">
        <f t="shared" si="27"/>
        <v>47.307586206896559</v>
      </c>
    </row>
    <row r="100" spans="1:8" ht="24.95" customHeight="1">
      <c r="A100" s="66">
        <v>3432</v>
      </c>
      <c r="B100" s="23" t="s">
        <v>124</v>
      </c>
      <c r="C100" s="17">
        <v>226.24</v>
      </c>
      <c r="D100" s="17">
        <v>0</v>
      </c>
      <c r="E100" s="17">
        <v>100</v>
      </c>
      <c r="F100" s="18">
        <v>283.67</v>
      </c>
      <c r="G100" s="17">
        <f t="shared" si="26"/>
        <v>125.38454738330975</v>
      </c>
      <c r="H100" s="68">
        <f t="shared" si="27"/>
        <v>283.67</v>
      </c>
    </row>
    <row r="101" spans="1:8" ht="24.95" customHeight="1">
      <c r="A101" s="66">
        <v>3433</v>
      </c>
      <c r="B101" s="23" t="s">
        <v>125</v>
      </c>
      <c r="C101" s="17">
        <v>1796.6100000000001</v>
      </c>
      <c r="D101" s="17">
        <v>6000</v>
      </c>
      <c r="E101" s="17">
        <v>6000</v>
      </c>
      <c r="F101" s="18">
        <v>2815.85</v>
      </c>
      <c r="G101" s="17">
        <f t="shared" si="26"/>
        <v>156.73128837087626</v>
      </c>
      <c r="H101" s="68">
        <f t="shared" si="27"/>
        <v>46.930833333333332</v>
      </c>
    </row>
    <row r="102" spans="1:8" ht="24.95" customHeight="1">
      <c r="A102" s="118">
        <v>36</v>
      </c>
      <c r="B102" s="119" t="s">
        <v>168</v>
      </c>
      <c r="C102" s="109">
        <f>C103+C105</f>
        <v>0</v>
      </c>
      <c r="D102" s="109">
        <f t="shared" ref="D102:F102" si="41">D103+D105</f>
        <v>0</v>
      </c>
      <c r="E102" s="109">
        <f t="shared" si="41"/>
        <v>0</v>
      </c>
      <c r="F102" s="109">
        <f t="shared" si="41"/>
        <v>0</v>
      </c>
      <c r="G102" s="109" t="e">
        <f t="shared" si="26"/>
        <v>#DIV/0!</v>
      </c>
      <c r="H102" s="110" t="e">
        <f t="shared" si="27"/>
        <v>#DIV/0!</v>
      </c>
    </row>
    <row r="103" spans="1:8" ht="24.95" customHeight="1">
      <c r="A103" s="140">
        <v>366</v>
      </c>
      <c r="B103" s="141" t="s">
        <v>169</v>
      </c>
      <c r="C103" s="131">
        <f>C104</f>
        <v>0</v>
      </c>
      <c r="D103" s="131">
        <f t="shared" ref="D103:F103" si="42">D104</f>
        <v>0</v>
      </c>
      <c r="E103" s="131">
        <f t="shared" si="42"/>
        <v>0</v>
      </c>
      <c r="F103" s="131">
        <f t="shared" si="42"/>
        <v>0</v>
      </c>
      <c r="G103" s="131" t="e">
        <f t="shared" si="26"/>
        <v>#DIV/0!</v>
      </c>
      <c r="H103" s="132" t="e">
        <f t="shared" si="27"/>
        <v>#DIV/0!</v>
      </c>
    </row>
    <row r="104" spans="1:8" ht="24.95" customHeight="1">
      <c r="A104" s="69">
        <v>3661</v>
      </c>
      <c r="B104" s="70" t="s">
        <v>167</v>
      </c>
      <c r="C104" s="17">
        <v>0</v>
      </c>
      <c r="D104" s="17">
        <v>0</v>
      </c>
      <c r="E104" s="17">
        <v>0</v>
      </c>
      <c r="F104" s="18">
        <v>0</v>
      </c>
      <c r="G104" s="17" t="e">
        <f t="shared" si="26"/>
        <v>#DIV/0!</v>
      </c>
      <c r="H104" s="68" t="e">
        <f t="shared" si="27"/>
        <v>#DIV/0!</v>
      </c>
    </row>
    <row r="105" spans="1:8" ht="24.95" customHeight="1">
      <c r="A105" s="140">
        <v>369</v>
      </c>
      <c r="B105" s="141" t="s">
        <v>60</v>
      </c>
      <c r="C105" s="127">
        <f>C106</f>
        <v>0</v>
      </c>
      <c r="D105" s="127">
        <f t="shared" ref="D105:F105" si="43">D106</f>
        <v>0</v>
      </c>
      <c r="E105" s="127">
        <f t="shared" si="43"/>
        <v>0</v>
      </c>
      <c r="F105" s="127">
        <f t="shared" si="43"/>
        <v>0</v>
      </c>
      <c r="G105" s="127" t="e">
        <f t="shared" si="26"/>
        <v>#DIV/0!</v>
      </c>
      <c r="H105" s="128" t="e">
        <f t="shared" si="27"/>
        <v>#DIV/0!</v>
      </c>
    </row>
    <row r="106" spans="1:8" ht="24.95" customHeight="1">
      <c r="A106" s="69">
        <v>3691</v>
      </c>
      <c r="B106" s="70" t="s">
        <v>61</v>
      </c>
      <c r="C106" s="17">
        <v>0</v>
      </c>
      <c r="D106" s="17">
        <v>0</v>
      </c>
      <c r="E106" s="17">
        <v>0</v>
      </c>
      <c r="F106" s="18">
        <v>0</v>
      </c>
      <c r="G106" s="17" t="e">
        <f t="shared" si="26"/>
        <v>#DIV/0!</v>
      </c>
      <c r="H106" s="68" t="e">
        <f t="shared" si="27"/>
        <v>#DIV/0!</v>
      </c>
    </row>
    <row r="107" spans="1:8" ht="24.95" customHeight="1">
      <c r="A107" s="95">
        <v>4</v>
      </c>
      <c r="B107" s="104" t="s">
        <v>126</v>
      </c>
      <c r="C107" s="105">
        <f>C108+C111+C125</f>
        <v>516461.32000000007</v>
      </c>
      <c r="D107" s="105">
        <f t="shared" ref="D107:F107" si="44">D108+D111+D125</f>
        <v>1159877</v>
      </c>
      <c r="E107" s="105">
        <f t="shared" si="44"/>
        <v>828441</v>
      </c>
      <c r="F107" s="105">
        <f t="shared" si="44"/>
        <v>313642.11</v>
      </c>
      <c r="G107" s="105">
        <f t="shared" si="26"/>
        <v>60.729060987568239</v>
      </c>
      <c r="H107" s="106">
        <f t="shared" si="27"/>
        <v>37.859317682248943</v>
      </c>
    </row>
    <row r="108" spans="1:8" ht="24.95" customHeight="1">
      <c r="A108" s="120">
        <v>41</v>
      </c>
      <c r="B108" s="121" t="s">
        <v>143</v>
      </c>
      <c r="C108" s="122">
        <f>C109</f>
        <v>0</v>
      </c>
      <c r="D108" s="122">
        <f t="shared" ref="D108:F109" si="45">D109</f>
        <v>0</v>
      </c>
      <c r="E108" s="122">
        <f t="shared" si="45"/>
        <v>0</v>
      </c>
      <c r="F108" s="122">
        <f t="shared" si="45"/>
        <v>0</v>
      </c>
      <c r="G108" s="122" t="e">
        <f t="shared" si="26"/>
        <v>#DIV/0!</v>
      </c>
      <c r="H108" s="123" t="e">
        <f t="shared" si="27"/>
        <v>#DIV/0!</v>
      </c>
    </row>
    <row r="109" spans="1:8" ht="24.95" customHeight="1">
      <c r="A109" s="142">
        <v>412</v>
      </c>
      <c r="B109" s="143" t="s">
        <v>144</v>
      </c>
      <c r="C109" s="144">
        <f>C110</f>
        <v>0</v>
      </c>
      <c r="D109" s="144">
        <f t="shared" si="45"/>
        <v>0</v>
      </c>
      <c r="E109" s="144">
        <f t="shared" si="45"/>
        <v>0</v>
      </c>
      <c r="F109" s="144">
        <f t="shared" si="45"/>
        <v>0</v>
      </c>
      <c r="G109" s="144" t="e">
        <f t="shared" si="26"/>
        <v>#DIV/0!</v>
      </c>
      <c r="H109" s="145" t="e">
        <f t="shared" si="27"/>
        <v>#DIV/0!</v>
      </c>
    </row>
    <row r="110" spans="1:8" ht="24.95" customHeight="1">
      <c r="A110" s="71">
        <v>4123</v>
      </c>
      <c r="B110" s="72" t="s">
        <v>145</v>
      </c>
      <c r="C110" s="30">
        <v>0</v>
      </c>
      <c r="D110" s="30">
        <v>0</v>
      </c>
      <c r="E110" s="30">
        <v>0</v>
      </c>
      <c r="F110" s="30">
        <v>0</v>
      </c>
      <c r="G110" s="29" t="e">
        <f t="shared" si="26"/>
        <v>#DIV/0!</v>
      </c>
      <c r="H110" s="73" t="e">
        <f t="shared" si="27"/>
        <v>#DIV/0!</v>
      </c>
    </row>
    <row r="111" spans="1:8" ht="24.95" customHeight="1">
      <c r="A111" s="120">
        <v>42</v>
      </c>
      <c r="B111" s="121" t="s">
        <v>127</v>
      </c>
      <c r="C111" s="122">
        <f>C112+C114+C121+C123</f>
        <v>143598.87000000002</v>
      </c>
      <c r="D111" s="122">
        <f>D112+D114+D121+D123</f>
        <v>1159877</v>
      </c>
      <c r="E111" s="122">
        <f t="shared" ref="E111:F111" si="46">E112+E114+E121+E123</f>
        <v>828441</v>
      </c>
      <c r="F111" s="122">
        <f t="shared" si="46"/>
        <v>313642.11</v>
      </c>
      <c r="G111" s="122">
        <f t="shared" si="26"/>
        <v>218.41544435551614</v>
      </c>
      <c r="H111" s="123">
        <f t="shared" si="27"/>
        <v>37.859317682248943</v>
      </c>
    </row>
    <row r="112" spans="1:8" ht="24.95" customHeight="1">
      <c r="A112" s="142">
        <v>421</v>
      </c>
      <c r="B112" s="143" t="s">
        <v>146</v>
      </c>
      <c r="C112" s="144">
        <f>C113</f>
        <v>0</v>
      </c>
      <c r="D112" s="144">
        <f t="shared" ref="D112:F112" si="47">D113</f>
        <v>0</v>
      </c>
      <c r="E112" s="144">
        <f t="shared" si="47"/>
        <v>0</v>
      </c>
      <c r="F112" s="144">
        <f t="shared" si="47"/>
        <v>0</v>
      </c>
      <c r="G112" s="144" t="e">
        <f t="shared" si="26"/>
        <v>#DIV/0!</v>
      </c>
      <c r="H112" s="145" t="e">
        <f t="shared" si="27"/>
        <v>#DIV/0!</v>
      </c>
    </row>
    <row r="113" spans="1:8" ht="24.95" customHeight="1">
      <c r="A113" s="71">
        <v>4212</v>
      </c>
      <c r="B113" s="72" t="s">
        <v>147</v>
      </c>
      <c r="C113" s="30">
        <v>0</v>
      </c>
      <c r="D113" s="30">
        <v>0</v>
      </c>
      <c r="E113" s="30">
        <v>0</v>
      </c>
      <c r="F113" s="30">
        <v>0</v>
      </c>
      <c r="G113" s="29" t="e">
        <f t="shared" si="26"/>
        <v>#DIV/0!</v>
      </c>
      <c r="H113" s="73" t="e">
        <f t="shared" si="27"/>
        <v>#DIV/0!</v>
      </c>
    </row>
    <row r="114" spans="1:8" ht="24.95" customHeight="1">
      <c r="A114" s="142">
        <v>422</v>
      </c>
      <c r="B114" s="146" t="s">
        <v>148</v>
      </c>
      <c r="C114" s="147">
        <f>SUM(C115:C120)</f>
        <v>143598.87000000002</v>
      </c>
      <c r="D114" s="147">
        <f t="shared" ref="D114:F114" si="48">SUM(D115:D120)</f>
        <v>1103797</v>
      </c>
      <c r="E114" s="147">
        <f t="shared" si="48"/>
        <v>806161</v>
      </c>
      <c r="F114" s="147">
        <f t="shared" si="48"/>
        <v>313642.11</v>
      </c>
      <c r="G114" s="147">
        <f t="shared" si="26"/>
        <v>218.41544435551614</v>
      </c>
      <c r="H114" s="148">
        <f t="shared" si="27"/>
        <v>38.905641677034737</v>
      </c>
    </row>
    <row r="115" spans="1:8" ht="24.95" customHeight="1">
      <c r="A115" s="71">
        <v>4221</v>
      </c>
      <c r="B115" s="74" t="s">
        <v>149</v>
      </c>
      <c r="C115" s="18">
        <v>132699.99000000002</v>
      </c>
      <c r="D115" s="18">
        <v>492122</v>
      </c>
      <c r="E115" s="18">
        <v>153986</v>
      </c>
      <c r="F115" s="18">
        <v>134063.12</v>
      </c>
      <c r="G115" s="18">
        <f t="shared" si="26"/>
        <v>101.02722690483998</v>
      </c>
      <c r="H115" s="75">
        <f t="shared" si="27"/>
        <v>87.061888743132485</v>
      </c>
    </row>
    <row r="116" spans="1:8" ht="24.95" customHeight="1">
      <c r="A116" s="71">
        <v>4222</v>
      </c>
      <c r="B116" s="74" t="s">
        <v>150</v>
      </c>
      <c r="C116" s="18">
        <v>0</v>
      </c>
      <c r="D116" s="18">
        <v>0</v>
      </c>
      <c r="E116" s="18">
        <v>0</v>
      </c>
      <c r="F116" s="18">
        <v>0</v>
      </c>
      <c r="G116" s="18" t="e">
        <f t="shared" si="26"/>
        <v>#DIV/0!</v>
      </c>
      <c r="H116" s="75" t="e">
        <f t="shared" si="27"/>
        <v>#DIV/0!</v>
      </c>
    </row>
    <row r="117" spans="1:8" ht="24.95" customHeight="1">
      <c r="A117" s="71">
        <v>4223</v>
      </c>
      <c r="B117" s="74" t="s">
        <v>151</v>
      </c>
      <c r="C117" s="18">
        <v>871.7</v>
      </c>
      <c r="D117" s="18">
        <v>187500</v>
      </c>
      <c r="E117" s="18">
        <v>193500</v>
      </c>
      <c r="F117" s="18">
        <v>5644.75</v>
      </c>
      <c r="G117" s="18">
        <f t="shared" ref="G117:G129" si="49">F117/C117*100</f>
        <v>647.55649879545706</v>
      </c>
      <c r="H117" s="75">
        <f t="shared" ref="H117:H129" si="50">F117/E117*100</f>
        <v>2.9171834625323001</v>
      </c>
    </row>
    <row r="118" spans="1:8" ht="24.95" customHeight="1">
      <c r="A118" s="71">
        <v>4224</v>
      </c>
      <c r="B118" s="74" t="s">
        <v>152</v>
      </c>
      <c r="C118" s="18">
        <v>6834.68</v>
      </c>
      <c r="D118" s="18">
        <v>117175</v>
      </c>
      <c r="E118" s="18">
        <v>151675</v>
      </c>
      <c r="F118" s="18">
        <v>29189.360000000001</v>
      </c>
      <c r="G118" s="18">
        <f t="shared" si="49"/>
        <v>427.07720039562929</v>
      </c>
      <c r="H118" s="75">
        <f t="shared" si="50"/>
        <v>19.2446744684358</v>
      </c>
    </row>
    <row r="119" spans="1:8" ht="24.95" customHeight="1">
      <c r="A119" s="71">
        <v>4225</v>
      </c>
      <c r="B119" s="74" t="s">
        <v>153</v>
      </c>
      <c r="C119" s="18">
        <v>3192.5</v>
      </c>
      <c r="D119" s="18">
        <v>292000</v>
      </c>
      <c r="E119" s="18">
        <v>292000</v>
      </c>
      <c r="F119" s="18">
        <v>144744.88</v>
      </c>
      <c r="G119" s="18">
        <f t="shared" si="49"/>
        <v>4533.903837118246</v>
      </c>
      <c r="H119" s="75">
        <f t="shared" si="50"/>
        <v>49.570164383561647</v>
      </c>
    </row>
    <row r="120" spans="1:8" ht="24.95" customHeight="1">
      <c r="A120" s="71">
        <v>4227</v>
      </c>
      <c r="B120" s="74" t="s">
        <v>154</v>
      </c>
      <c r="C120" s="18">
        <v>0</v>
      </c>
      <c r="D120" s="18">
        <v>15000</v>
      </c>
      <c r="E120" s="18">
        <v>15000</v>
      </c>
      <c r="F120" s="18">
        <v>0</v>
      </c>
      <c r="G120" s="18" t="e">
        <f t="shared" si="49"/>
        <v>#DIV/0!</v>
      </c>
      <c r="H120" s="75">
        <f t="shared" si="50"/>
        <v>0</v>
      </c>
    </row>
    <row r="121" spans="1:8" ht="24.95" customHeight="1">
      <c r="A121" s="142">
        <v>423</v>
      </c>
      <c r="B121" s="149" t="s">
        <v>155</v>
      </c>
      <c r="C121" s="150">
        <f>C122</f>
        <v>0</v>
      </c>
      <c r="D121" s="150">
        <f t="shared" ref="D121:F121" si="51">D122</f>
        <v>0</v>
      </c>
      <c r="E121" s="150">
        <f t="shared" si="51"/>
        <v>0</v>
      </c>
      <c r="F121" s="150">
        <f t="shared" si="51"/>
        <v>0</v>
      </c>
      <c r="G121" s="150" t="e">
        <f t="shared" si="49"/>
        <v>#DIV/0!</v>
      </c>
      <c r="H121" s="151" t="e">
        <f t="shared" si="50"/>
        <v>#DIV/0!</v>
      </c>
    </row>
    <row r="122" spans="1:8" ht="24.95" customHeight="1">
      <c r="A122" s="71">
        <v>4231</v>
      </c>
      <c r="B122" s="74" t="s">
        <v>84</v>
      </c>
      <c r="C122" s="18">
        <v>0</v>
      </c>
      <c r="D122" s="18">
        <v>0</v>
      </c>
      <c r="E122" s="18">
        <v>0</v>
      </c>
      <c r="F122" s="18">
        <v>0</v>
      </c>
      <c r="G122" s="18" t="e">
        <f t="shared" si="49"/>
        <v>#DIV/0!</v>
      </c>
      <c r="H122" s="75" t="e">
        <f t="shared" si="50"/>
        <v>#DIV/0!</v>
      </c>
    </row>
    <row r="123" spans="1:8" ht="24.95" customHeight="1">
      <c r="A123" s="142">
        <v>426</v>
      </c>
      <c r="B123" s="149" t="s">
        <v>156</v>
      </c>
      <c r="C123" s="150">
        <f>C124</f>
        <v>0</v>
      </c>
      <c r="D123" s="150">
        <f t="shared" ref="D123:F123" si="52">D124</f>
        <v>56080</v>
      </c>
      <c r="E123" s="150">
        <f t="shared" si="52"/>
        <v>22280</v>
      </c>
      <c r="F123" s="150">
        <f t="shared" si="52"/>
        <v>0</v>
      </c>
      <c r="G123" s="150" t="e">
        <f t="shared" si="49"/>
        <v>#DIV/0!</v>
      </c>
      <c r="H123" s="151">
        <f t="shared" si="50"/>
        <v>0</v>
      </c>
    </row>
    <row r="124" spans="1:8" ht="24.95" customHeight="1">
      <c r="A124" s="71">
        <v>4262</v>
      </c>
      <c r="B124" s="74" t="s">
        <v>157</v>
      </c>
      <c r="C124" s="18">
        <v>0</v>
      </c>
      <c r="D124" s="18">
        <v>56080</v>
      </c>
      <c r="E124" s="18">
        <v>22280</v>
      </c>
      <c r="F124" s="18">
        <v>0</v>
      </c>
      <c r="G124" s="18" t="e">
        <f t="shared" si="49"/>
        <v>#DIV/0!</v>
      </c>
      <c r="H124" s="75">
        <f t="shared" si="50"/>
        <v>0</v>
      </c>
    </row>
    <row r="125" spans="1:8" ht="24.95" customHeight="1">
      <c r="A125" s="120">
        <v>45</v>
      </c>
      <c r="B125" s="124" t="s">
        <v>128</v>
      </c>
      <c r="C125" s="116">
        <f>C126+C128</f>
        <v>372862.45</v>
      </c>
      <c r="D125" s="116">
        <f t="shared" ref="D125:F125" si="53">D126+D128</f>
        <v>0</v>
      </c>
      <c r="E125" s="116">
        <f t="shared" si="53"/>
        <v>0</v>
      </c>
      <c r="F125" s="116">
        <f t="shared" si="53"/>
        <v>0</v>
      </c>
      <c r="G125" s="116">
        <f t="shared" si="49"/>
        <v>0</v>
      </c>
      <c r="H125" s="117" t="e">
        <f t="shared" si="50"/>
        <v>#DIV/0!</v>
      </c>
    </row>
    <row r="126" spans="1:8" ht="24.95" customHeight="1">
      <c r="A126" s="142">
        <v>451</v>
      </c>
      <c r="B126" s="152" t="s">
        <v>158</v>
      </c>
      <c r="C126" s="150">
        <f>C127</f>
        <v>0</v>
      </c>
      <c r="D126" s="150">
        <f t="shared" ref="D126:F126" si="54">D127</f>
        <v>0</v>
      </c>
      <c r="E126" s="150">
        <f t="shared" si="54"/>
        <v>0</v>
      </c>
      <c r="F126" s="150">
        <f t="shared" si="54"/>
        <v>0</v>
      </c>
      <c r="G126" s="150" t="e">
        <f t="shared" si="49"/>
        <v>#DIV/0!</v>
      </c>
      <c r="H126" s="151" t="e">
        <f t="shared" si="50"/>
        <v>#DIV/0!</v>
      </c>
    </row>
    <row r="127" spans="1:8" ht="24.95" customHeight="1">
      <c r="A127" s="71">
        <v>4511</v>
      </c>
      <c r="B127" s="76" t="s">
        <v>158</v>
      </c>
      <c r="C127" s="18">
        <v>0</v>
      </c>
      <c r="D127" s="18">
        <v>0</v>
      </c>
      <c r="E127" s="18">
        <v>0</v>
      </c>
      <c r="F127" s="18">
        <v>0</v>
      </c>
      <c r="G127" s="18" t="e">
        <f t="shared" si="49"/>
        <v>#DIV/0!</v>
      </c>
      <c r="H127" s="75" t="e">
        <f t="shared" si="50"/>
        <v>#DIV/0!</v>
      </c>
    </row>
    <row r="128" spans="1:8" ht="24.95" customHeight="1">
      <c r="A128" s="142">
        <v>454</v>
      </c>
      <c r="B128" s="152" t="s">
        <v>159</v>
      </c>
      <c r="C128" s="150">
        <f>C129</f>
        <v>372862.45</v>
      </c>
      <c r="D128" s="150">
        <f t="shared" ref="D128:F128" si="55">D129</f>
        <v>0</v>
      </c>
      <c r="E128" s="150">
        <f t="shared" si="55"/>
        <v>0</v>
      </c>
      <c r="F128" s="150">
        <f t="shared" si="55"/>
        <v>0</v>
      </c>
      <c r="G128" s="150">
        <f t="shared" si="49"/>
        <v>0</v>
      </c>
      <c r="H128" s="151" t="e">
        <f t="shared" si="50"/>
        <v>#DIV/0!</v>
      </c>
    </row>
    <row r="129" spans="1:8" ht="24.95" customHeight="1" thickBot="1">
      <c r="A129" s="77">
        <v>4541</v>
      </c>
      <c r="B129" s="78" t="s">
        <v>159</v>
      </c>
      <c r="C129" s="28">
        <v>372862.45</v>
      </c>
      <c r="D129" s="28">
        <v>0</v>
      </c>
      <c r="E129" s="28">
        <v>0</v>
      </c>
      <c r="F129" s="28">
        <v>0</v>
      </c>
      <c r="G129" s="28">
        <f t="shared" si="49"/>
        <v>0</v>
      </c>
      <c r="H129" s="79" t="e">
        <f t="shared" si="50"/>
        <v>#DIV/0!</v>
      </c>
    </row>
    <row r="130" spans="1:8" ht="15.75" thickTop="1"/>
  </sheetData>
  <mergeCells count="3">
    <mergeCell ref="A1:H1"/>
    <mergeCell ref="A3:H3"/>
    <mergeCell ref="A5:H5"/>
  </mergeCells>
  <phoneticPr fontId="2" type="noConversion"/>
  <pageMargins left="0.70866141732283472" right="0.70866141732283472" top="0.55118110236220474" bottom="0.35433070866141736" header="0.11811023622047245" footer="0.11811023622047245"/>
  <pageSetup paperSize="9" scale="72" fitToHeight="0" orientation="landscape" r:id="rId1"/>
  <headerFooter>
    <oddHeader>&amp;LUpravno vijeće
49.  sjednica&amp;CIzvještaj o izvršenju financijskog plana za razdoblje 01.01.-30.06.2024. godine &amp;RTočka 1. dnevnog reda
31.07.2024.</oddHeader>
    <oddFooter>&amp;LNastavni zavod za javno zdravstvo Dr. Andrija Štampar&amp;C&amp;A&amp;R&amp;P/&amp;N</oddFooter>
  </headerFooter>
  <rowBreaks count="4" manualBreakCount="4">
    <brk id="32" max="7" man="1"/>
    <brk id="60" max="7" man="1"/>
    <brk id="88" max="7" man="1"/>
    <brk id="11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2:G38"/>
  <sheetViews>
    <sheetView workbookViewId="0">
      <selection activeCell="L5" sqref="L5"/>
    </sheetView>
  </sheetViews>
  <sheetFormatPr defaultRowHeight="15"/>
  <cols>
    <col min="1" max="1" width="75.7109375" style="22" customWidth="1"/>
    <col min="2" max="5" width="25.7109375" style="22" customWidth="1"/>
    <col min="6" max="7" width="15.7109375" style="22" customWidth="1"/>
    <col min="8" max="16384" width="9.140625" style="22"/>
  </cols>
  <sheetData>
    <row r="2" spans="1:7" ht="15.75" customHeight="1">
      <c r="A2" s="224" t="s">
        <v>19</v>
      </c>
      <c r="B2" s="224"/>
      <c r="C2" s="224"/>
      <c r="D2" s="224"/>
      <c r="E2" s="224"/>
      <c r="F2" s="224"/>
      <c r="G2" s="224"/>
    </row>
    <row r="3" spans="1:7" ht="15.75" thickBot="1">
      <c r="A3" s="168"/>
      <c r="E3" s="19"/>
    </row>
    <row r="4" spans="1:7" s="88" customFormat="1" ht="35.1" customHeight="1" thickTop="1">
      <c r="A4" s="210" t="s">
        <v>3</v>
      </c>
      <c r="B4" s="211" t="s">
        <v>175</v>
      </c>
      <c r="C4" s="211" t="s">
        <v>176</v>
      </c>
      <c r="D4" s="211" t="s">
        <v>177</v>
      </c>
      <c r="E4" s="212" t="s">
        <v>174</v>
      </c>
      <c r="F4" s="211" t="s">
        <v>41</v>
      </c>
      <c r="G4" s="213" t="s">
        <v>42</v>
      </c>
    </row>
    <row r="5" spans="1:7" s="161" customFormat="1" ht="9.9499999999999993" customHeight="1" thickBot="1">
      <c r="A5" s="169">
        <v>1</v>
      </c>
      <c r="B5" s="170">
        <v>2</v>
      </c>
      <c r="C5" s="170">
        <v>3</v>
      </c>
      <c r="D5" s="170">
        <v>4</v>
      </c>
      <c r="E5" s="170">
        <v>5</v>
      </c>
      <c r="F5" s="170">
        <v>6</v>
      </c>
      <c r="G5" s="171">
        <v>7</v>
      </c>
    </row>
    <row r="6" spans="1:7" s="172" customFormat="1" ht="39.950000000000003" customHeight="1" thickTop="1">
      <c r="A6" s="214" t="s">
        <v>129</v>
      </c>
      <c r="B6" s="215">
        <f>SUM(B7:B21)</f>
        <v>13351238.339999996</v>
      </c>
      <c r="C6" s="215">
        <f t="shared" ref="C6:E6" si="0">SUM(C7:C21)</f>
        <v>20928850</v>
      </c>
      <c r="D6" s="215">
        <f>SUM(D7:D21)</f>
        <v>21845349.439999998</v>
      </c>
      <c r="E6" s="215">
        <f t="shared" si="0"/>
        <v>12476242.789999999</v>
      </c>
      <c r="F6" s="215">
        <f>E6/B6*100</f>
        <v>93.4463341323289</v>
      </c>
      <c r="G6" s="216">
        <f>E6/D6*100</f>
        <v>57.111664998845633</v>
      </c>
    </row>
    <row r="7" spans="1:7" s="172" customFormat="1" ht="39.950000000000003" customHeight="1">
      <c r="A7" s="173" t="s">
        <v>130</v>
      </c>
      <c r="B7" s="20">
        <v>20708.13</v>
      </c>
      <c r="C7" s="20">
        <v>246600</v>
      </c>
      <c r="D7" s="20">
        <v>273500</v>
      </c>
      <c r="E7" s="20">
        <v>0</v>
      </c>
      <c r="F7" s="20">
        <f t="shared" ref="F7:F37" si="1">E7/B7*100</f>
        <v>0</v>
      </c>
      <c r="G7" s="174">
        <f>E7/D7*100</f>
        <v>0</v>
      </c>
    </row>
    <row r="8" spans="1:7" s="172" customFormat="1" ht="39.950000000000003" customHeight="1">
      <c r="A8" s="173" t="s">
        <v>131</v>
      </c>
      <c r="B8" s="20">
        <v>28333.32</v>
      </c>
      <c r="C8" s="20">
        <v>100000</v>
      </c>
      <c r="D8" s="20">
        <v>116700</v>
      </c>
      <c r="E8" s="20">
        <v>33333.32</v>
      </c>
      <c r="F8" s="20">
        <f t="shared" ref="F8:F15" si="2">E8/B8*100</f>
        <v>117.64706712803159</v>
      </c>
      <c r="G8" s="174">
        <f t="shared" ref="G8:G15" si="3">E8/D8*100</f>
        <v>28.563256212510712</v>
      </c>
    </row>
    <row r="9" spans="1:7" s="172" customFormat="1" ht="39.950000000000003" customHeight="1">
      <c r="A9" s="175" t="s">
        <v>179</v>
      </c>
      <c r="B9" s="20">
        <v>0</v>
      </c>
      <c r="C9" s="20">
        <v>50000</v>
      </c>
      <c r="D9" s="20">
        <v>59100</v>
      </c>
      <c r="E9" s="20">
        <v>5500</v>
      </c>
      <c r="F9" s="20" t="e">
        <f t="shared" si="2"/>
        <v>#DIV/0!</v>
      </c>
      <c r="G9" s="174">
        <f t="shared" si="3"/>
        <v>9.3062605752961094</v>
      </c>
    </row>
    <row r="10" spans="1:7" s="172" customFormat="1" ht="39.950000000000003" customHeight="1">
      <c r="A10" s="175" t="s">
        <v>180</v>
      </c>
      <c r="B10" s="20">
        <v>0</v>
      </c>
      <c r="C10" s="20">
        <v>60000</v>
      </c>
      <c r="D10" s="20">
        <v>60000</v>
      </c>
      <c r="E10" s="20">
        <v>0</v>
      </c>
      <c r="F10" s="20" t="e">
        <f t="shared" si="2"/>
        <v>#DIV/0!</v>
      </c>
      <c r="G10" s="174">
        <f t="shared" si="3"/>
        <v>0</v>
      </c>
    </row>
    <row r="11" spans="1:7" s="172" customFormat="1" ht="39.950000000000003" customHeight="1">
      <c r="A11" s="175" t="s">
        <v>181</v>
      </c>
      <c r="B11" s="20">
        <v>0</v>
      </c>
      <c r="C11" s="20">
        <v>204000</v>
      </c>
      <c r="D11" s="20">
        <v>204000</v>
      </c>
      <c r="E11" s="20">
        <v>0</v>
      </c>
      <c r="F11" s="20" t="e">
        <f t="shared" si="2"/>
        <v>#DIV/0!</v>
      </c>
      <c r="G11" s="174">
        <f t="shared" si="3"/>
        <v>0</v>
      </c>
    </row>
    <row r="12" spans="1:7" s="172" customFormat="1" ht="39.950000000000003" customHeight="1">
      <c r="A12" s="175" t="s">
        <v>182</v>
      </c>
      <c r="B12" s="20">
        <v>0</v>
      </c>
      <c r="C12" s="20">
        <v>0</v>
      </c>
      <c r="D12" s="20">
        <v>70000</v>
      </c>
      <c r="E12" s="20">
        <v>0</v>
      </c>
      <c r="F12" s="20" t="e">
        <f t="shared" si="2"/>
        <v>#DIV/0!</v>
      </c>
      <c r="G12" s="174">
        <f t="shared" si="3"/>
        <v>0</v>
      </c>
    </row>
    <row r="13" spans="1:7" s="172" customFormat="1" ht="24.95" customHeight="1">
      <c r="A13" s="173" t="s">
        <v>132</v>
      </c>
      <c r="B13" s="20">
        <v>0</v>
      </c>
      <c r="C13" s="20">
        <v>50000</v>
      </c>
      <c r="D13" s="20">
        <v>50000</v>
      </c>
      <c r="E13" s="20">
        <v>0</v>
      </c>
      <c r="F13" s="20" t="e">
        <f t="shared" si="2"/>
        <v>#DIV/0!</v>
      </c>
      <c r="G13" s="174">
        <f t="shared" si="3"/>
        <v>0</v>
      </c>
    </row>
    <row r="14" spans="1:7" s="172" customFormat="1" ht="24.95" customHeight="1">
      <c r="A14" s="173" t="s">
        <v>133</v>
      </c>
      <c r="B14" s="20">
        <v>8203258.7399999984</v>
      </c>
      <c r="C14" s="20">
        <v>9409900</v>
      </c>
      <c r="D14" s="20">
        <v>8857749.4399999995</v>
      </c>
      <c r="E14" s="20">
        <v>6578444.21</v>
      </c>
      <c r="F14" s="20">
        <f t="shared" si="2"/>
        <v>80.193060081389092</v>
      </c>
      <c r="G14" s="174">
        <f t="shared" si="3"/>
        <v>74.267670976251949</v>
      </c>
    </row>
    <row r="15" spans="1:7" s="172" customFormat="1" ht="24.95" customHeight="1">
      <c r="A15" s="173" t="s">
        <v>134</v>
      </c>
      <c r="B15" s="20">
        <v>322346.73</v>
      </c>
      <c r="C15" s="20">
        <v>555500</v>
      </c>
      <c r="D15" s="20">
        <v>555500</v>
      </c>
      <c r="E15" s="20">
        <v>58658.26</v>
      </c>
      <c r="F15" s="20">
        <f t="shared" si="2"/>
        <v>18.197256103699271</v>
      </c>
      <c r="G15" s="174">
        <f t="shared" si="3"/>
        <v>10.559542754275428</v>
      </c>
    </row>
    <row r="16" spans="1:7" s="172" customFormat="1" ht="24.95" customHeight="1">
      <c r="A16" s="173" t="s">
        <v>135</v>
      </c>
      <c r="B16" s="20">
        <v>4189943.9699999997</v>
      </c>
      <c r="C16" s="20">
        <v>9000000</v>
      </c>
      <c r="D16" s="20">
        <v>10724800</v>
      </c>
      <c r="E16" s="20">
        <v>5548230.0599999996</v>
      </c>
      <c r="F16" s="20">
        <f t="shared" si="1"/>
        <v>132.41776261747958</v>
      </c>
      <c r="G16" s="174">
        <f t="shared" ref="G16:G37" si="4">E16/D16*100</f>
        <v>51.732713523795312</v>
      </c>
    </row>
    <row r="17" spans="1:7" s="172" customFormat="1" ht="24.95" customHeight="1">
      <c r="A17" s="173" t="s">
        <v>136</v>
      </c>
      <c r="B17" s="20">
        <v>212356.5</v>
      </c>
      <c r="C17" s="20">
        <v>150000</v>
      </c>
      <c r="D17" s="20">
        <v>150000</v>
      </c>
      <c r="E17" s="20">
        <v>0</v>
      </c>
      <c r="F17" s="20">
        <f t="shared" si="1"/>
        <v>0</v>
      </c>
      <c r="G17" s="174">
        <f t="shared" si="4"/>
        <v>0</v>
      </c>
    </row>
    <row r="18" spans="1:7" s="172" customFormat="1" ht="24.95" customHeight="1">
      <c r="A18" s="173" t="s">
        <v>137</v>
      </c>
      <c r="B18" s="20">
        <v>238700.64</v>
      </c>
      <c r="C18" s="20">
        <v>375000</v>
      </c>
      <c r="D18" s="20">
        <v>35000</v>
      </c>
      <c r="E18" s="20">
        <v>0</v>
      </c>
      <c r="F18" s="20">
        <f t="shared" si="1"/>
        <v>0</v>
      </c>
      <c r="G18" s="174">
        <f t="shared" si="4"/>
        <v>0</v>
      </c>
    </row>
    <row r="19" spans="1:7" s="172" customFormat="1" ht="24.95" customHeight="1">
      <c r="A19" s="173" t="s">
        <v>138</v>
      </c>
      <c r="B19" s="20">
        <v>131015.03999999999</v>
      </c>
      <c r="C19" s="20">
        <v>717850</v>
      </c>
      <c r="D19" s="20">
        <v>614000</v>
      </c>
      <c r="E19" s="20">
        <v>238965.94</v>
      </c>
      <c r="F19" s="20">
        <f t="shared" si="1"/>
        <v>182.39580738211433</v>
      </c>
      <c r="G19" s="174">
        <f t="shared" si="4"/>
        <v>38.919534201954399</v>
      </c>
    </row>
    <row r="20" spans="1:7" s="172" customFormat="1" ht="24.95" customHeight="1">
      <c r="A20" s="173" t="s">
        <v>139</v>
      </c>
      <c r="B20" s="20">
        <v>0</v>
      </c>
      <c r="C20" s="20">
        <v>0</v>
      </c>
      <c r="D20" s="20">
        <v>15000</v>
      </c>
      <c r="E20" s="20">
        <v>13111</v>
      </c>
      <c r="F20" s="20" t="e">
        <f t="shared" si="1"/>
        <v>#DIV/0!</v>
      </c>
      <c r="G20" s="174">
        <f t="shared" si="4"/>
        <v>87.406666666666666</v>
      </c>
    </row>
    <row r="21" spans="1:7" s="172" customFormat="1" ht="24.95" customHeight="1">
      <c r="A21" s="173" t="s">
        <v>183</v>
      </c>
      <c r="B21" s="20">
        <v>4575.2700000000004</v>
      </c>
      <c r="C21" s="20">
        <v>10000</v>
      </c>
      <c r="D21" s="20">
        <v>60000</v>
      </c>
      <c r="E21" s="20">
        <v>0</v>
      </c>
      <c r="F21" s="20">
        <f t="shared" si="1"/>
        <v>0</v>
      </c>
      <c r="G21" s="174">
        <f t="shared" si="4"/>
        <v>0</v>
      </c>
    </row>
    <row r="22" spans="1:7" s="172" customFormat="1" ht="39.950000000000003" customHeight="1">
      <c r="A22" s="217" t="s">
        <v>18</v>
      </c>
      <c r="B22" s="218">
        <f>SUM(B23:B37)</f>
        <v>8869412.6399999987</v>
      </c>
      <c r="C22" s="218">
        <f t="shared" ref="C22:E22" si="5">SUM(C23:C37)</f>
        <v>20928850</v>
      </c>
      <c r="D22" s="218">
        <f t="shared" si="5"/>
        <v>21845349.439999998</v>
      </c>
      <c r="E22" s="218">
        <f t="shared" si="5"/>
        <v>9623630.660000002</v>
      </c>
      <c r="F22" s="218">
        <f t="shared" si="1"/>
        <v>108.50358474245037</v>
      </c>
      <c r="G22" s="219">
        <f t="shared" si="4"/>
        <v>44.053452596087212</v>
      </c>
    </row>
    <row r="23" spans="1:7" s="172" customFormat="1" ht="39.950000000000003" customHeight="1">
      <c r="A23" s="173" t="s">
        <v>130</v>
      </c>
      <c r="B23" s="20">
        <v>108403.65999999999</v>
      </c>
      <c r="C23" s="20">
        <v>246600</v>
      </c>
      <c r="D23" s="167">
        <v>273500</v>
      </c>
      <c r="E23" s="20">
        <v>15205.4</v>
      </c>
      <c r="F23" s="20">
        <f t="shared" si="1"/>
        <v>14.026648177746029</v>
      </c>
      <c r="G23" s="174">
        <f t="shared" si="4"/>
        <v>5.5595612431444241</v>
      </c>
    </row>
    <row r="24" spans="1:7" s="172" customFormat="1" ht="39.950000000000003" customHeight="1">
      <c r="A24" s="173" t="s">
        <v>131</v>
      </c>
      <c r="B24" s="20">
        <v>42499.98</v>
      </c>
      <c r="C24" s="20">
        <v>100000</v>
      </c>
      <c r="D24" s="167">
        <v>116700</v>
      </c>
      <c r="E24" s="20">
        <v>56689.98</v>
      </c>
      <c r="F24" s="20">
        <f t="shared" si="1"/>
        <v>133.38825100623578</v>
      </c>
      <c r="G24" s="174">
        <f t="shared" si="4"/>
        <v>48.577532133676094</v>
      </c>
    </row>
    <row r="25" spans="1:7" s="172" customFormat="1" ht="39.950000000000003" customHeight="1">
      <c r="A25" s="173" t="s">
        <v>179</v>
      </c>
      <c r="B25" s="20">
        <v>0</v>
      </c>
      <c r="C25" s="20">
        <v>50000</v>
      </c>
      <c r="D25" s="167">
        <v>59100</v>
      </c>
      <c r="E25" s="20">
        <v>0</v>
      </c>
      <c r="F25" s="20" t="e">
        <f t="shared" ref="F25:F29" si="6">E25/B25*100</f>
        <v>#DIV/0!</v>
      </c>
      <c r="G25" s="174">
        <f t="shared" ref="G25:G29" si="7">E25/D25*100</f>
        <v>0</v>
      </c>
    </row>
    <row r="26" spans="1:7" s="172" customFormat="1" ht="39.950000000000003" customHeight="1">
      <c r="A26" s="173" t="s">
        <v>180</v>
      </c>
      <c r="B26" s="20">
        <v>0</v>
      </c>
      <c r="C26" s="20">
        <v>60000</v>
      </c>
      <c r="D26" s="167">
        <v>60000</v>
      </c>
      <c r="E26" s="20">
        <v>0</v>
      </c>
      <c r="F26" s="20" t="e">
        <f t="shared" si="6"/>
        <v>#DIV/0!</v>
      </c>
      <c r="G26" s="174">
        <f t="shared" si="7"/>
        <v>0</v>
      </c>
    </row>
    <row r="27" spans="1:7" s="172" customFormat="1" ht="39.950000000000003" customHeight="1">
      <c r="A27" s="173" t="s">
        <v>181</v>
      </c>
      <c r="B27" s="20">
        <v>0</v>
      </c>
      <c r="C27" s="20">
        <v>204000</v>
      </c>
      <c r="D27" s="167">
        <v>204000</v>
      </c>
      <c r="E27" s="20">
        <v>0</v>
      </c>
      <c r="F27" s="20" t="e">
        <f t="shared" si="6"/>
        <v>#DIV/0!</v>
      </c>
      <c r="G27" s="174">
        <f t="shared" si="7"/>
        <v>0</v>
      </c>
    </row>
    <row r="28" spans="1:7" s="172" customFormat="1" ht="39.950000000000003" customHeight="1">
      <c r="A28" s="173" t="s">
        <v>182</v>
      </c>
      <c r="B28" s="20">
        <v>0</v>
      </c>
      <c r="C28" s="20">
        <v>0</v>
      </c>
      <c r="D28" s="20">
        <v>70000</v>
      </c>
      <c r="E28" s="20">
        <v>0</v>
      </c>
      <c r="F28" s="20" t="e">
        <f t="shared" si="6"/>
        <v>#DIV/0!</v>
      </c>
      <c r="G28" s="174">
        <f t="shared" si="7"/>
        <v>0</v>
      </c>
    </row>
    <row r="29" spans="1:7" s="172" customFormat="1" ht="24.95" customHeight="1">
      <c r="A29" s="173" t="s">
        <v>132</v>
      </c>
      <c r="B29" s="20">
        <v>120913.75</v>
      </c>
      <c r="C29" s="20">
        <v>50000</v>
      </c>
      <c r="D29" s="20">
        <v>50000</v>
      </c>
      <c r="E29" s="20">
        <v>0</v>
      </c>
      <c r="F29" s="20">
        <f t="shared" si="6"/>
        <v>0</v>
      </c>
      <c r="G29" s="174">
        <f t="shared" si="7"/>
        <v>0</v>
      </c>
    </row>
    <row r="30" spans="1:7" s="172" customFormat="1" ht="24.95" customHeight="1">
      <c r="A30" s="173" t="s">
        <v>133</v>
      </c>
      <c r="B30" s="20">
        <v>3748194.0795421069</v>
      </c>
      <c r="C30" s="20">
        <v>9409900</v>
      </c>
      <c r="D30" s="20">
        <f>5700400+3712849.44-555500</f>
        <v>8857749.4399999995</v>
      </c>
      <c r="E30" s="20">
        <v>3855161.2</v>
      </c>
      <c r="F30" s="20">
        <f t="shared" si="1"/>
        <v>102.85383088996718</v>
      </c>
      <c r="G30" s="174">
        <f t="shared" si="4"/>
        <v>43.523032866461399</v>
      </c>
    </row>
    <row r="31" spans="1:7" s="172" customFormat="1" ht="24.95" customHeight="1">
      <c r="A31" s="173" t="s">
        <v>134</v>
      </c>
      <c r="B31" s="20">
        <v>149693.75</v>
      </c>
      <c r="C31" s="20">
        <v>555500</v>
      </c>
      <c r="D31" s="20">
        <v>555500</v>
      </c>
      <c r="E31" s="20">
        <v>112933.15</v>
      </c>
      <c r="F31" s="20">
        <f t="shared" si="1"/>
        <v>75.442795707903628</v>
      </c>
      <c r="G31" s="174">
        <f t="shared" si="4"/>
        <v>20.329999999999998</v>
      </c>
    </row>
    <row r="32" spans="1:7" s="172" customFormat="1" ht="24.95" customHeight="1">
      <c r="A32" s="173" t="s">
        <v>135</v>
      </c>
      <c r="B32" s="20">
        <v>3851018.3399999994</v>
      </c>
      <c r="C32" s="20">
        <v>9000000</v>
      </c>
      <c r="D32" s="20">
        <v>10724800</v>
      </c>
      <c r="E32" s="20">
        <v>5372558.9900000002</v>
      </c>
      <c r="F32" s="20">
        <f t="shared" si="1"/>
        <v>139.51008579200902</v>
      </c>
      <c r="G32" s="174">
        <f t="shared" si="4"/>
        <v>50.094724283902735</v>
      </c>
    </row>
    <row r="33" spans="1:7" s="172" customFormat="1" ht="24.95" customHeight="1">
      <c r="A33" s="173" t="s">
        <v>136</v>
      </c>
      <c r="B33" s="20">
        <v>103031.78045789366</v>
      </c>
      <c r="C33" s="20">
        <v>150000</v>
      </c>
      <c r="D33" s="20">
        <v>150000</v>
      </c>
      <c r="E33" s="20">
        <v>0</v>
      </c>
      <c r="F33" s="20">
        <f t="shared" si="1"/>
        <v>0</v>
      </c>
      <c r="G33" s="174">
        <f t="shared" si="4"/>
        <v>0</v>
      </c>
    </row>
    <row r="34" spans="1:7" s="172" customFormat="1" ht="24.95" customHeight="1">
      <c r="A34" s="173" t="s">
        <v>137</v>
      </c>
      <c r="B34" s="20">
        <v>238700.64</v>
      </c>
      <c r="C34" s="20">
        <v>375000</v>
      </c>
      <c r="D34" s="20">
        <v>35000</v>
      </c>
      <c r="E34" s="20">
        <v>104127.46</v>
      </c>
      <c r="F34" s="20">
        <f t="shared" si="1"/>
        <v>43.622614501578212</v>
      </c>
      <c r="G34" s="174">
        <f t="shared" si="4"/>
        <v>297.50702857142863</v>
      </c>
    </row>
    <row r="35" spans="1:7" s="172" customFormat="1" ht="24.95" customHeight="1">
      <c r="A35" s="173" t="s">
        <v>138</v>
      </c>
      <c r="B35" s="20">
        <v>506956.66000000003</v>
      </c>
      <c r="C35" s="20">
        <v>717850</v>
      </c>
      <c r="D35" s="20">
        <v>614000</v>
      </c>
      <c r="E35" s="20">
        <v>106954.48</v>
      </c>
      <c r="F35" s="20">
        <f t="shared" si="1"/>
        <v>21.097361656122633</v>
      </c>
      <c r="G35" s="174">
        <f t="shared" si="4"/>
        <v>17.41929641693811</v>
      </c>
    </row>
    <row r="36" spans="1:7" s="172" customFormat="1" ht="24.95" customHeight="1">
      <c r="A36" s="173" t="s">
        <v>139</v>
      </c>
      <c r="B36" s="20">
        <v>0</v>
      </c>
      <c r="C36" s="20">
        <v>0</v>
      </c>
      <c r="D36" s="20">
        <v>15000</v>
      </c>
      <c r="E36" s="20">
        <v>0</v>
      </c>
      <c r="F36" s="20" t="e">
        <f t="shared" si="1"/>
        <v>#DIV/0!</v>
      </c>
      <c r="G36" s="174">
        <f t="shared" si="4"/>
        <v>0</v>
      </c>
    </row>
    <row r="37" spans="1:7" s="172" customFormat="1" ht="24.95" customHeight="1" thickBot="1">
      <c r="A37" s="176" t="s">
        <v>140</v>
      </c>
      <c r="B37" s="164">
        <v>0</v>
      </c>
      <c r="C37" s="164">
        <v>10000</v>
      </c>
      <c r="D37" s="164">
        <v>60000</v>
      </c>
      <c r="E37" s="164">
        <v>0</v>
      </c>
      <c r="F37" s="164" t="e">
        <f t="shared" si="1"/>
        <v>#DIV/0!</v>
      </c>
      <c r="G37" s="177">
        <f t="shared" si="4"/>
        <v>0</v>
      </c>
    </row>
    <row r="38" spans="1:7" ht="15.75" thickTop="1"/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&amp;LUpravno vijeće
49.  sjednica&amp;CIzvještaj o izvršenju financijskog plana za razdoblje 01.01.-30.06.2024. godine &amp;RTočka 1. dnevnog reda
31.07.2024.</oddHeader>
    <oddFooter>&amp;LNastavni zavod za javno zdravstvo Dr. Andrija Štampar&amp;C&amp;A&amp;R&amp;P/&amp;N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G9"/>
  <sheetViews>
    <sheetView workbookViewId="0">
      <selection activeCell="J12" sqref="J12"/>
    </sheetView>
  </sheetViews>
  <sheetFormatPr defaultRowHeight="15"/>
  <cols>
    <col min="1" max="1" width="50.7109375" style="22" customWidth="1"/>
    <col min="2" max="5" width="25.7109375" style="22" customWidth="1"/>
    <col min="6" max="8" width="15.7109375" style="22" customWidth="1"/>
    <col min="9" max="16384" width="9.140625" style="22"/>
  </cols>
  <sheetData>
    <row r="1" spans="1:7">
      <c r="A1" s="84"/>
      <c r="B1" s="84"/>
      <c r="C1" s="84"/>
      <c r="D1" s="84"/>
      <c r="E1" s="157"/>
      <c r="F1" s="157"/>
      <c r="G1" s="157"/>
    </row>
    <row r="2" spans="1:7" ht="15.75" customHeight="1">
      <c r="A2" s="224" t="s">
        <v>22</v>
      </c>
      <c r="B2" s="224"/>
      <c r="C2" s="224"/>
      <c r="D2" s="224"/>
      <c r="E2" s="224"/>
      <c r="F2" s="224"/>
      <c r="G2" s="224"/>
    </row>
    <row r="3" spans="1:7" ht="15.75" thickBot="1">
      <c r="A3" s="84"/>
      <c r="B3" s="84"/>
      <c r="C3" s="84"/>
      <c r="D3" s="84"/>
      <c r="E3" s="157"/>
      <c r="F3" s="157"/>
      <c r="G3" s="157"/>
    </row>
    <row r="4" spans="1:7" ht="30" customHeight="1" thickTop="1" thickBot="1">
      <c r="A4" s="153" t="s">
        <v>3</v>
      </c>
      <c r="B4" s="154" t="s">
        <v>175</v>
      </c>
      <c r="C4" s="154" t="s">
        <v>176</v>
      </c>
      <c r="D4" s="154" t="s">
        <v>177</v>
      </c>
      <c r="E4" s="154" t="s">
        <v>174</v>
      </c>
      <c r="F4" s="154" t="s">
        <v>41</v>
      </c>
      <c r="G4" s="201" t="s">
        <v>42</v>
      </c>
    </row>
    <row r="5" spans="1:7" s="161" customFormat="1" ht="9.9499999999999993" customHeight="1" thickTop="1" thickBot="1">
      <c r="A5" s="158">
        <v>1</v>
      </c>
      <c r="B5" s="159">
        <v>2</v>
      </c>
      <c r="C5" s="159">
        <v>3</v>
      </c>
      <c r="D5" s="159">
        <v>4</v>
      </c>
      <c r="E5" s="159">
        <v>5</v>
      </c>
      <c r="F5" s="159">
        <v>6</v>
      </c>
      <c r="G5" s="160">
        <v>7</v>
      </c>
    </row>
    <row r="6" spans="1:7" ht="39.950000000000003" customHeight="1" thickTop="1" thickBot="1">
      <c r="A6" s="202" t="s">
        <v>18</v>
      </c>
      <c r="B6" s="203">
        <f>B7</f>
        <v>8869412.6399999987</v>
      </c>
      <c r="C6" s="203">
        <f t="shared" ref="C6:E7" si="0">C7</f>
        <v>20928850</v>
      </c>
      <c r="D6" s="203">
        <f t="shared" si="0"/>
        <v>21845349</v>
      </c>
      <c r="E6" s="203">
        <f t="shared" si="0"/>
        <v>9623631</v>
      </c>
      <c r="F6" s="204">
        <f t="shared" ref="F6:F7" si="1">E6/B6*100</f>
        <v>108.50358857584961</v>
      </c>
      <c r="G6" s="205">
        <f t="shared" ref="G6:G7" si="2">E6/D6*100</f>
        <v>44.053455039789021</v>
      </c>
    </row>
    <row r="7" spans="1:7" ht="39.950000000000003" customHeight="1" thickTop="1">
      <c r="A7" s="206" t="s">
        <v>141</v>
      </c>
      <c r="B7" s="207">
        <f>B8</f>
        <v>8869412.6399999987</v>
      </c>
      <c r="C7" s="207">
        <f t="shared" si="0"/>
        <v>20928850</v>
      </c>
      <c r="D7" s="207">
        <f t="shared" si="0"/>
        <v>21845349</v>
      </c>
      <c r="E7" s="207">
        <f t="shared" si="0"/>
        <v>9623631</v>
      </c>
      <c r="F7" s="208">
        <f t="shared" si="1"/>
        <v>108.50358857584961</v>
      </c>
      <c r="G7" s="209">
        <f t="shared" si="2"/>
        <v>44.053455039789021</v>
      </c>
    </row>
    <row r="8" spans="1:7" ht="39.950000000000003" customHeight="1" thickBot="1">
      <c r="A8" s="162" t="s">
        <v>142</v>
      </c>
      <c r="B8" s="163">
        <v>8869412.6399999987</v>
      </c>
      <c r="C8" s="163">
        <v>20928850</v>
      </c>
      <c r="D8" s="163">
        <v>21845349</v>
      </c>
      <c r="E8" s="164">
        <v>9623631</v>
      </c>
      <c r="F8" s="165">
        <f>E8/B8*100</f>
        <v>108.50358857584961</v>
      </c>
      <c r="G8" s="166">
        <f>E8/D8*100</f>
        <v>44.053455039789021</v>
      </c>
    </row>
    <row r="9" spans="1:7" ht="15.75" thickTop="1"/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&amp;LUpravno vijeće
49.  sjednica&amp;CIzvještaj o izvršenju financijskog plana za razdoblje 01.01.-30.06.2024. godine &amp;RTočka 1. dnevnog reda
31.07.2024.</oddHeader>
    <oddFooter>&amp;LNastavni zavod za javno zdravstvo Dr. Andrija Štampar&amp;C&amp;A&amp;R&amp;P/&amp;N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H10"/>
  <sheetViews>
    <sheetView workbookViewId="0">
      <selection activeCell="J12" sqref="J12"/>
    </sheetView>
  </sheetViews>
  <sheetFormatPr defaultRowHeight="15"/>
  <cols>
    <col min="1" max="1" width="5.7109375" style="180" customWidth="1"/>
    <col min="2" max="2" width="45.7109375" style="180" customWidth="1"/>
    <col min="3" max="6" width="25.7109375" style="180" customWidth="1"/>
    <col min="7" max="8" width="15.7109375" style="180" customWidth="1"/>
    <col min="9" max="16384" width="9.140625" style="180"/>
  </cols>
  <sheetData>
    <row r="1" spans="1:8" ht="9.9499999999999993" customHeight="1">
      <c r="A1" s="178"/>
      <c r="B1" s="178"/>
      <c r="C1" s="178"/>
      <c r="D1" s="178"/>
      <c r="E1" s="178"/>
      <c r="F1" s="178"/>
      <c r="G1" s="178"/>
      <c r="H1" s="178"/>
    </row>
    <row r="2" spans="1:8" ht="24.95" customHeight="1">
      <c r="A2" s="227" t="s">
        <v>37</v>
      </c>
      <c r="B2" s="227"/>
      <c r="C2" s="227"/>
      <c r="D2" s="227"/>
      <c r="E2" s="227"/>
      <c r="F2" s="227"/>
      <c r="G2" s="227"/>
      <c r="H2" s="227"/>
    </row>
    <row r="3" spans="1:8" ht="9.9499999999999993" customHeight="1">
      <c r="A3" s="181"/>
      <c r="B3" s="181"/>
      <c r="C3" s="181"/>
      <c r="D3" s="181"/>
      <c r="E3" s="181"/>
      <c r="F3" s="181"/>
      <c r="G3" s="181"/>
      <c r="H3" s="181"/>
    </row>
    <row r="4" spans="1:8" ht="24.95" customHeight="1">
      <c r="A4" s="227" t="s">
        <v>20</v>
      </c>
      <c r="B4" s="227"/>
      <c r="C4" s="227"/>
      <c r="D4" s="227"/>
      <c r="E4" s="227"/>
      <c r="F4" s="227"/>
      <c r="G4" s="227"/>
      <c r="H4" s="227"/>
    </row>
    <row r="5" spans="1:8" ht="9.9499999999999993" customHeight="1" thickBot="1">
      <c r="A5" s="178"/>
      <c r="B5" s="178"/>
      <c r="C5" s="178"/>
      <c r="D5" s="178"/>
      <c r="E5" s="178"/>
      <c r="F5" s="179"/>
      <c r="G5" s="179"/>
      <c r="H5" s="179"/>
    </row>
    <row r="6" spans="1:8" ht="39.950000000000003" customHeight="1" thickTop="1" thickBot="1">
      <c r="A6" s="225" t="s">
        <v>3</v>
      </c>
      <c r="B6" s="226"/>
      <c r="C6" s="183" t="s">
        <v>175</v>
      </c>
      <c r="D6" s="184" t="s">
        <v>176</v>
      </c>
      <c r="E6" s="183" t="s">
        <v>177</v>
      </c>
      <c r="F6" s="183" t="s">
        <v>174</v>
      </c>
      <c r="G6" s="183" t="s">
        <v>41</v>
      </c>
      <c r="H6" s="185" t="s">
        <v>42</v>
      </c>
    </row>
    <row r="7" spans="1:8" s="188" customFormat="1" ht="15" customHeight="1" thickTop="1" thickBot="1">
      <c r="A7" s="228">
        <v>1</v>
      </c>
      <c r="B7" s="229"/>
      <c r="C7" s="186">
        <v>2</v>
      </c>
      <c r="D7" s="186">
        <v>3</v>
      </c>
      <c r="E7" s="186">
        <v>4</v>
      </c>
      <c r="F7" s="186">
        <v>5</v>
      </c>
      <c r="G7" s="186">
        <v>6</v>
      </c>
      <c r="H7" s="187">
        <v>7</v>
      </c>
    </row>
    <row r="8" spans="1:8" ht="39.950000000000003" customHeight="1" thickTop="1">
      <c r="A8" s="189">
        <v>8</v>
      </c>
      <c r="B8" s="190" t="s">
        <v>5</v>
      </c>
      <c r="C8" s="191">
        <v>0</v>
      </c>
      <c r="D8" s="191">
        <v>0</v>
      </c>
      <c r="E8" s="191">
        <v>0</v>
      </c>
      <c r="F8" s="192">
        <v>0</v>
      </c>
      <c r="G8" s="193" t="e">
        <f>F8/C8</f>
        <v>#DIV/0!</v>
      </c>
      <c r="H8" s="194" t="e">
        <f>F8/E8</f>
        <v>#DIV/0!</v>
      </c>
    </row>
    <row r="9" spans="1:8" ht="39.950000000000003" customHeight="1" thickBot="1">
      <c r="A9" s="195">
        <v>5</v>
      </c>
      <c r="B9" s="196" t="s">
        <v>6</v>
      </c>
      <c r="C9" s="197">
        <v>0</v>
      </c>
      <c r="D9" s="197">
        <v>0</v>
      </c>
      <c r="E9" s="197">
        <v>0</v>
      </c>
      <c r="F9" s="198">
        <v>0</v>
      </c>
      <c r="G9" s="199" t="e">
        <f>F9/C9</f>
        <v>#DIV/0!</v>
      </c>
      <c r="H9" s="200" t="e">
        <f>F9/E9</f>
        <v>#DIV/0!</v>
      </c>
    </row>
    <row r="10" spans="1:8" ht="15.75" thickTop="1"/>
  </sheetData>
  <mergeCells count="4">
    <mergeCell ref="A6:B6"/>
    <mergeCell ref="A2:H2"/>
    <mergeCell ref="A4:H4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&amp;LUpravno vijeće
49.  sjednica&amp;CIzvještaj o izvršenju financijskog plana za razdoblje 01.01.-30.06.2024. godine &amp;RTočka 1. dnevnog reda
31.07.2024.</oddHeader>
    <oddFooter>&amp;LNastavni zavod za javno zdravstvo Dr. Andrija Štampar&amp;C&amp;A&amp;R&amp;P/&amp;N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H10"/>
  <sheetViews>
    <sheetView workbookViewId="0">
      <selection activeCell="J12" sqref="J12"/>
    </sheetView>
  </sheetViews>
  <sheetFormatPr defaultRowHeight="15"/>
  <cols>
    <col min="1" max="1" width="5.7109375" style="180" customWidth="1"/>
    <col min="2" max="2" width="45.7109375" style="180" customWidth="1"/>
    <col min="3" max="6" width="25.7109375" style="180" customWidth="1"/>
    <col min="7" max="8" width="15.7109375" style="180" customWidth="1"/>
    <col min="9" max="16384" width="9.140625" style="180"/>
  </cols>
  <sheetData>
    <row r="1" spans="1:8" ht="9.9499999999999993" customHeight="1">
      <c r="A1" s="178"/>
      <c r="B1" s="178"/>
      <c r="C1" s="178"/>
      <c r="D1" s="178"/>
      <c r="E1" s="179"/>
      <c r="F1" s="179"/>
      <c r="G1" s="179"/>
    </row>
    <row r="2" spans="1:8" ht="24.95" customHeight="1">
      <c r="A2" s="227" t="s">
        <v>37</v>
      </c>
      <c r="B2" s="227"/>
      <c r="C2" s="227"/>
      <c r="D2" s="227"/>
      <c r="E2" s="227"/>
      <c r="F2" s="227"/>
      <c r="G2" s="227"/>
      <c r="H2" s="227"/>
    </row>
    <row r="3" spans="1:8" ht="9.9499999999999993" customHeight="1">
      <c r="A3" s="181"/>
      <c r="B3" s="181"/>
      <c r="C3" s="181"/>
      <c r="D3" s="181"/>
      <c r="E3" s="182"/>
      <c r="F3" s="182"/>
      <c r="G3" s="182"/>
    </row>
    <row r="4" spans="1:8" ht="24.95" customHeight="1">
      <c r="A4" s="227" t="s">
        <v>21</v>
      </c>
      <c r="B4" s="227"/>
      <c r="C4" s="227"/>
      <c r="D4" s="227"/>
      <c r="E4" s="227"/>
      <c r="F4" s="227"/>
      <c r="G4" s="227"/>
      <c r="H4" s="227"/>
    </row>
    <row r="5" spans="1:8" ht="9.9499999999999993" customHeight="1" thickBot="1"/>
    <row r="6" spans="1:8" ht="39.950000000000003" customHeight="1" thickTop="1" thickBot="1">
      <c r="A6" s="225" t="s">
        <v>3</v>
      </c>
      <c r="B6" s="226"/>
      <c r="C6" s="183" t="s">
        <v>175</v>
      </c>
      <c r="D6" s="184" t="s">
        <v>176</v>
      </c>
      <c r="E6" s="183" t="s">
        <v>177</v>
      </c>
      <c r="F6" s="183" t="s">
        <v>174</v>
      </c>
      <c r="G6" s="183" t="s">
        <v>41</v>
      </c>
      <c r="H6" s="185" t="s">
        <v>42</v>
      </c>
    </row>
    <row r="7" spans="1:8" s="188" customFormat="1" ht="15" customHeight="1" thickTop="1" thickBot="1">
      <c r="A7" s="230">
        <v>1</v>
      </c>
      <c r="B7" s="231"/>
      <c r="C7" s="186">
        <v>2</v>
      </c>
      <c r="D7" s="186">
        <v>3</v>
      </c>
      <c r="E7" s="186">
        <v>4</v>
      </c>
      <c r="F7" s="186">
        <v>5</v>
      </c>
      <c r="G7" s="186">
        <v>6</v>
      </c>
      <c r="H7" s="187">
        <v>7</v>
      </c>
    </row>
    <row r="8" spans="1:8" ht="39.950000000000003" customHeight="1" thickTop="1">
      <c r="A8" s="189"/>
      <c r="B8" s="190" t="s">
        <v>5</v>
      </c>
      <c r="C8" s="191">
        <v>0</v>
      </c>
      <c r="D8" s="191">
        <v>0</v>
      </c>
      <c r="E8" s="191">
        <v>0</v>
      </c>
      <c r="F8" s="192">
        <v>0</v>
      </c>
      <c r="G8" s="193" t="e">
        <f>F8/C8</f>
        <v>#DIV/0!</v>
      </c>
      <c r="H8" s="194" t="e">
        <f>F8/E8</f>
        <v>#DIV/0!</v>
      </c>
    </row>
    <row r="9" spans="1:8" ht="39.950000000000003" customHeight="1" thickBot="1">
      <c r="A9" s="195"/>
      <c r="B9" s="196" t="s">
        <v>6</v>
      </c>
      <c r="C9" s="197">
        <v>0</v>
      </c>
      <c r="D9" s="197">
        <v>0</v>
      </c>
      <c r="E9" s="197">
        <v>0</v>
      </c>
      <c r="F9" s="198">
        <v>0</v>
      </c>
      <c r="G9" s="199" t="e">
        <f>F9/C9</f>
        <v>#DIV/0!</v>
      </c>
      <c r="H9" s="200" t="e">
        <f>F9/E9</f>
        <v>#DIV/0!</v>
      </c>
    </row>
    <row r="10" spans="1:8" ht="15.75" thickTop="1"/>
  </sheetData>
  <mergeCells count="4">
    <mergeCell ref="A6:B6"/>
    <mergeCell ref="A7:B7"/>
    <mergeCell ref="A4:H4"/>
    <mergeCell ref="A2:H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&amp;LUpravno vijeće
49.  sjednica&amp;CIzvještaj o izvršenju financijskog plana za razdoblje 01.01.-30.06.2024. godine &amp;RTočka 1. dnevnog reda
31.07.2024.</oddHeader>
    <oddFooter>&amp;LNastavni zavod za javno zdravstvo Dr. Andrija Štampar&amp;C&amp;A&amp;R&amp;P/&amp;N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2</vt:i4>
      </vt:variant>
    </vt:vector>
  </HeadingPairs>
  <TitlesOfParts>
    <vt:vector size="8" baseType="lpstr">
      <vt:lpstr>Sažetak</vt:lpstr>
      <vt:lpstr> Račun prihoda i rashoda</vt:lpstr>
      <vt:lpstr>Rashodi i prihodi prema izvoru</vt:lpstr>
      <vt:lpstr>Rashodi prema funkciji </vt:lpstr>
      <vt:lpstr>Račun financiranja </vt:lpstr>
      <vt:lpstr>Račun fin prema izvorima</vt:lpstr>
      <vt:lpstr>' Račun prihoda i rashoda'!Ispis_naslova</vt:lpstr>
      <vt:lpstr>' Račun prihoda i rashoda'!Podrucje_ispisa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Mikuš</cp:lastModifiedBy>
  <cp:lastPrinted>2024-07-29T11:55:01Z</cp:lastPrinted>
  <dcterms:created xsi:type="dcterms:W3CDTF">2022-08-12T12:51:27Z</dcterms:created>
  <dcterms:modified xsi:type="dcterms:W3CDTF">2024-07-29T12:05:15Z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