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PLAN 2024 - NZZJZDAŠ 1. REBALANS 2024-06/GTV/"/>
    </mc:Choice>
  </mc:AlternateContent>
  <xr:revisionPtr revIDLastSave="814" documentId="8_{8B953549-9332-430B-911A-04D06A9A68CF}" xr6:coauthVersionLast="47" xr6:coauthVersionMax="47" xr10:uidLastSave="{5E40C6FD-870D-4006-B954-19A227667585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_FilterDatabase" localSheetId="0" hidden="1">'Prihodi 6'!$A$3:$E$56</definedName>
    <definedName name="_xlnm._FilterDatabase" localSheetId="1" hidden="1">'Rashodi 3'!$A$3:$E$198</definedName>
    <definedName name="_xlnm._FilterDatabase" localSheetId="2" hidden="1">'Rashodi 4'!$A$3:$E$32</definedName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E5" i="3"/>
  <c r="D187" i="2" l="1"/>
  <c r="E26" i="2"/>
  <c r="E49" i="2" l="1"/>
  <c r="E18" i="1" l="1"/>
  <c r="E17" i="1" s="1"/>
  <c r="E32" i="3"/>
  <c r="E31" i="3" s="1"/>
  <c r="E30" i="3" s="1"/>
  <c r="E29" i="3"/>
  <c r="E28" i="3"/>
  <c r="E27" i="3"/>
  <c r="E25" i="3"/>
  <c r="E24" i="3"/>
  <c r="E23" i="3"/>
  <c r="E21" i="3"/>
  <c r="E20" i="3"/>
  <c r="E19" i="3"/>
  <c r="E17" i="3"/>
  <c r="E16" i="3"/>
  <c r="E15" i="3"/>
  <c r="E14" i="3"/>
  <c r="E12" i="3"/>
  <c r="E11" i="3"/>
  <c r="E10" i="3"/>
  <c r="E9" i="3"/>
  <c r="D8" i="3"/>
  <c r="D13" i="3"/>
  <c r="D18" i="3"/>
  <c r="D22" i="3"/>
  <c r="D26" i="3"/>
  <c r="D31" i="3"/>
  <c r="D30" i="3" s="1"/>
  <c r="D43" i="1"/>
  <c r="D46" i="1"/>
  <c r="D45" i="1" s="1"/>
  <c r="D55" i="1"/>
  <c r="D54" i="1" s="1"/>
  <c r="D52" i="1"/>
  <c r="D50" i="1"/>
  <c r="D41" i="1"/>
  <c r="D35" i="1"/>
  <c r="D34" i="1" s="1"/>
  <c r="D33" i="1" s="1"/>
  <c r="D31" i="1"/>
  <c r="D30" i="1" s="1"/>
  <c r="D28" i="1"/>
  <c r="D26" i="1"/>
  <c r="D25" i="1" s="1"/>
  <c r="D22" i="1"/>
  <c r="D21" i="1" s="1"/>
  <c r="D19" i="1"/>
  <c r="D14" i="1"/>
  <c r="D13" i="1" s="1"/>
  <c r="D11" i="1"/>
  <c r="D10" i="1" s="1"/>
  <c r="D8" i="1"/>
  <c r="D7" i="1" s="1"/>
  <c r="E9" i="1"/>
  <c r="E8" i="1" s="1"/>
  <c r="E130" i="2"/>
  <c r="D131" i="2"/>
  <c r="D135" i="2"/>
  <c r="D142" i="2"/>
  <c r="D137" i="2" s="1"/>
  <c r="D150" i="2"/>
  <c r="D154" i="2"/>
  <c r="D161" i="2"/>
  <c r="D160" i="2" s="1"/>
  <c r="D164" i="2"/>
  <c r="D166" i="2"/>
  <c r="D171" i="2"/>
  <c r="D173" i="2"/>
  <c r="D177" i="2"/>
  <c r="D183" i="2"/>
  <c r="D185" i="2"/>
  <c r="D190" i="2"/>
  <c r="D193" i="2"/>
  <c r="D195" i="2"/>
  <c r="D123" i="2"/>
  <c r="D119" i="2"/>
  <c r="D114" i="2" s="1"/>
  <c r="D112" i="2"/>
  <c r="D110" i="2"/>
  <c r="D107" i="2"/>
  <c r="D103" i="2"/>
  <c r="D99" i="2"/>
  <c r="D93" i="2"/>
  <c r="D90" i="2"/>
  <c r="D87" i="2"/>
  <c r="D84" i="2"/>
  <c r="D79" i="2"/>
  <c r="D77" i="2"/>
  <c r="D57" i="2"/>
  <c r="D53" i="2"/>
  <c r="D51" i="2"/>
  <c r="D45" i="2"/>
  <c r="D42" i="2"/>
  <c r="D40" i="2"/>
  <c r="D32" i="2"/>
  <c r="D28" i="2"/>
  <c r="D25" i="2"/>
  <c r="D16" i="2"/>
  <c r="D15" i="2" s="1"/>
  <c r="D13" i="2"/>
  <c r="D11" i="2"/>
  <c r="D8" i="2"/>
  <c r="E50" i="2"/>
  <c r="E198" i="2"/>
  <c r="E197" i="2"/>
  <c r="E196" i="2"/>
  <c r="E194" i="2"/>
  <c r="E193" i="2" s="1"/>
  <c r="E192" i="2"/>
  <c r="E191" i="2"/>
  <c r="E187" i="2"/>
  <c r="E186" i="2"/>
  <c r="E184" i="2"/>
  <c r="E183" i="2" s="1"/>
  <c r="E182" i="2"/>
  <c r="E181" i="2"/>
  <c r="E180" i="2"/>
  <c r="E179" i="2"/>
  <c r="E178" i="2"/>
  <c r="E176" i="2"/>
  <c r="E175" i="2"/>
  <c r="E174" i="2"/>
  <c r="E172" i="2"/>
  <c r="E170" i="2"/>
  <c r="E169" i="2"/>
  <c r="E168" i="2"/>
  <c r="E167" i="2"/>
  <c r="E165" i="2"/>
  <c r="E162" i="2"/>
  <c r="E159" i="2"/>
  <c r="E158" i="2"/>
  <c r="E157" i="2"/>
  <c r="E156" i="2"/>
  <c r="E155" i="2"/>
  <c r="E153" i="2"/>
  <c r="E151" i="2"/>
  <c r="E149" i="2"/>
  <c r="E148" i="2"/>
  <c r="E147" i="2"/>
  <c r="E146" i="2"/>
  <c r="E145" i="2"/>
  <c r="E144" i="2"/>
  <c r="E143" i="2"/>
  <c r="E141" i="2"/>
  <c r="E140" i="2"/>
  <c r="E139" i="2"/>
  <c r="E138" i="2"/>
  <c r="E136" i="2"/>
  <c r="E134" i="2"/>
  <c r="E133" i="2"/>
  <c r="E132" i="2"/>
  <c r="E128" i="2"/>
  <c r="E126" i="2"/>
  <c r="E125" i="2"/>
  <c r="E124" i="2"/>
  <c r="E122" i="2"/>
  <c r="E121" i="2"/>
  <c r="E120" i="2"/>
  <c r="E118" i="2"/>
  <c r="E117" i="2"/>
  <c r="E116" i="2"/>
  <c r="E115" i="2"/>
  <c r="E113" i="2"/>
  <c r="E112" i="2" s="1"/>
  <c r="E111" i="2"/>
  <c r="E109" i="2"/>
  <c r="E108" i="2"/>
  <c r="E106" i="2"/>
  <c r="E105" i="2"/>
  <c r="E104" i="2"/>
  <c r="E102" i="2"/>
  <c r="E101" i="2"/>
  <c r="E100" i="2"/>
  <c r="E97" i="2"/>
  <c r="E96" i="2"/>
  <c r="E95" i="2"/>
  <c r="E94" i="2"/>
  <c r="E91" i="2"/>
  <c r="E89" i="2"/>
  <c r="E88" i="2"/>
  <c r="E86" i="2"/>
  <c r="E85" i="2"/>
  <c r="E83" i="2"/>
  <c r="E82" i="2"/>
  <c r="E81" i="2"/>
  <c r="E80" i="2"/>
  <c r="E78" i="2"/>
  <c r="E76" i="2"/>
  <c r="E75" i="2"/>
  <c r="E74" i="2"/>
  <c r="E73" i="2"/>
  <c r="E72" i="2"/>
  <c r="E71" i="2"/>
  <c r="E69" i="2"/>
  <c r="E68" i="2"/>
  <c r="E67" i="2"/>
  <c r="E66" i="2"/>
  <c r="E65" i="2"/>
  <c r="E64" i="2"/>
  <c r="E63" i="2"/>
  <c r="E62" i="2"/>
  <c r="E60" i="2"/>
  <c r="E59" i="2"/>
  <c r="E58" i="2"/>
  <c r="E55" i="2"/>
  <c r="E54" i="2"/>
  <c r="E52" i="2"/>
  <c r="E46" i="2"/>
  <c r="E45" i="2" s="1"/>
  <c r="E44" i="2"/>
  <c r="E43" i="2"/>
  <c r="E41" i="2"/>
  <c r="E39" i="2"/>
  <c r="E38" i="2"/>
  <c r="E37" i="2"/>
  <c r="E36" i="2"/>
  <c r="E35" i="2"/>
  <c r="E34" i="2"/>
  <c r="E33" i="2"/>
  <c r="E29" i="2"/>
  <c r="E27" i="2"/>
  <c r="E23" i="2"/>
  <c r="E22" i="2"/>
  <c r="E21" i="2"/>
  <c r="E20" i="2"/>
  <c r="E19" i="2"/>
  <c r="E17" i="2"/>
  <c r="E14" i="2"/>
  <c r="E12" i="2"/>
  <c r="E10" i="2"/>
  <c r="E9" i="2"/>
  <c r="E56" i="1"/>
  <c r="E55" i="1" s="1"/>
  <c r="E54" i="1" s="1"/>
  <c r="E53" i="1"/>
  <c r="E52" i="1" s="1"/>
  <c r="E51" i="1"/>
  <c r="E50" i="1" s="1"/>
  <c r="E47" i="1"/>
  <c r="E46" i="1" s="1"/>
  <c r="E45" i="1" s="1"/>
  <c r="E44" i="1"/>
  <c r="E42" i="1"/>
  <c r="E41" i="1" s="1"/>
  <c r="E38" i="1"/>
  <c r="E37" i="1"/>
  <c r="E36" i="1"/>
  <c r="E32" i="1"/>
  <c r="E31" i="1" s="1"/>
  <c r="E29" i="1"/>
  <c r="E28" i="1" s="1"/>
  <c r="E27" i="1"/>
  <c r="E23" i="1"/>
  <c r="E22" i="1" s="1"/>
  <c r="E20" i="1"/>
  <c r="E19" i="1" s="1"/>
  <c r="E15" i="1"/>
  <c r="E14" i="1" s="1"/>
  <c r="E13" i="1" s="1"/>
  <c r="E12" i="1"/>
  <c r="D7" i="3" l="1"/>
  <c r="D6" i="3" s="1"/>
  <c r="E90" i="2"/>
  <c r="E13" i="2"/>
  <c r="E43" i="1"/>
  <c r="E40" i="1" s="1"/>
  <c r="D17" i="1"/>
  <c r="D16" i="1" s="1"/>
  <c r="E18" i="3"/>
  <c r="E26" i="3"/>
  <c r="E8" i="3"/>
  <c r="E13" i="3"/>
  <c r="E22" i="3"/>
  <c r="D48" i="2"/>
  <c r="E173" i="2"/>
  <c r="E35" i="1"/>
  <c r="E26" i="1"/>
  <c r="E25" i="1" s="1"/>
  <c r="E11" i="1"/>
  <c r="E10" i="1" s="1"/>
  <c r="E30" i="1"/>
  <c r="E49" i="1"/>
  <c r="E48" i="1" s="1"/>
  <c r="E7" i="1"/>
  <c r="E21" i="1"/>
  <c r="E16" i="1"/>
  <c r="D49" i="1"/>
  <c r="D48" i="1" s="1"/>
  <c r="D40" i="1"/>
  <c r="D24" i="1"/>
  <c r="E171" i="2"/>
  <c r="D56" i="2"/>
  <c r="E195" i="2"/>
  <c r="D24" i="2"/>
  <c r="E11" i="2"/>
  <c r="E25" i="2"/>
  <c r="E32" i="2"/>
  <c r="E42" i="2"/>
  <c r="E93" i="2"/>
  <c r="E110" i="2"/>
  <c r="E154" i="2"/>
  <c r="E164" i="2"/>
  <c r="E185" i="2"/>
  <c r="E8" i="2"/>
  <c r="E28" i="2"/>
  <c r="E40" i="2"/>
  <c r="E77" i="2"/>
  <c r="E87" i="2"/>
  <c r="E99" i="2"/>
  <c r="E107" i="2"/>
  <c r="E119" i="2"/>
  <c r="E51" i="2"/>
  <c r="E135" i="2"/>
  <c r="E53" i="2"/>
  <c r="E79" i="2"/>
  <c r="E84" i="2"/>
  <c r="E103" i="2"/>
  <c r="E131" i="2"/>
  <c r="E142" i="2"/>
  <c r="E161" i="2"/>
  <c r="E166" i="2"/>
  <c r="E177" i="2"/>
  <c r="E190" i="2"/>
  <c r="D189" i="2"/>
  <c r="D188" i="2" s="1"/>
  <c r="D163" i="2"/>
  <c r="D129" i="2"/>
  <c r="D98" i="2"/>
  <c r="D31" i="2"/>
  <c r="D7" i="2"/>
  <c r="C18" i="2"/>
  <c r="E7" i="3" l="1"/>
  <c r="E6" i="3" s="1"/>
  <c r="E18" i="2"/>
  <c r="E16" i="2" s="1"/>
  <c r="D47" i="2"/>
  <c r="D6" i="2"/>
  <c r="E31" i="2"/>
  <c r="E34" i="1"/>
  <c r="E33" i="1" s="1"/>
  <c r="D6" i="1"/>
  <c r="E6" i="1"/>
  <c r="E24" i="1"/>
  <c r="E189" i="2"/>
  <c r="E7" i="2"/>
  <c r="E129" i="2"/>
  <c r="E160" i="2"/>
  <c r="E48" i="2"/>
  <c r="E98" i="2"/>
  <c r="E137" i="2"/>
  <c r="E114" i="2"/>
  <c r="E163" i="2"/>
  <c r="E24" i="2"/>
  <c r="C127" i="2"/>
  <c r="C152" i="2"/>
  <c r="C70" i="2"/>
  <c r="C61" i="2"/>
  <c r="E152" i="2" l="1"/>
  <c r="E150" i="2" s="1"/>
  <c r="E127" i="2"/>
  <c r="E123" i="2" s="1"/>
  <c r="E61" i="2"/>
  <c r="E70" i="2"/>
  <c r="E188" i="2"/>
  <c r="E15" i="2"/>
  <c r="C195" i="2"/>
  <c r="C93" i="2"/>
  <c r="E57" i="2" l="1"/>
  <c r="E6" i="2"/>
  <c r="E56" i="2"/>
  <c r="C31" i="3"/>
  <c r="C13" i="3"/>
  <c r="C26" i="3"/>
  <c r="C22" i="3"/>
  <c r="C103" i="2"/>
  <c r="C193" i="2"/>
  <c r="C190" i="2"/>
  <c r="C185" i="2"/>
  <c r="C183" i="2"/>
  <c r="C177" i="2"/>
  <c r="C173" i="2"/>
  <c r="C171" i="2"/>
  <c r="C166" i="2"/>
  <c r="C164" i="2"/>
  <c r="C161" i="2"/>
  <c r="C154" i="2"/>
  <c r="C150" i="2"/>
  <c r="C142" i="2"/>
  <c r="C135" i="2"/>
  <c r="C131" i="2"/>
  <c r="C123" i="2"/>
  <c r="C119" i="2"/>
  <c r="C112" i="2"/>
  <c r="C110" i="2"/>
  <c r="C99" i="2"/>
  <c r="C90" i="2"/>
  <c r="C87" i="2"/>
  <c r="C84" i="2"/>
  <c r="C79" i="2"/>
  <c r="C77" i="2"/>
  <c r="C53" i="2"/>
  <c r="C51" i="2"/>
  <c r="C45" i="2"/>
  <c r="C42" i="2"/>
  <c r="C40" i="2"/>
  <c r="C32" i="2"/>
  <c r="C28" i="2"/>
  <c r="C25" i="2"/>
  <c r="C16" i="2"/>
  <c r="C13" i="2"/>
  <c r="C11" i="2"/>
  <c r="C55" i="1"/>
  <c r="C46" i="1"/>
  <c r="C45" i="1" s="1"/>
  <c r="C28" i="1"/>
  <c r="C26" i="1"/>
  <c r="C25" i="1" s="1"/>
  <c r="C22" i="1"/>
  <c r="C19" i="1"/>
  <c r="C17" i="1"/>
  <c r="C14" i="1"/>
  <c r="C13" i="1" s="1"/>
  <c r="C52" i="1"/>
  <c r="C43" i="1"/>
  <c r="C41" i="1"/>
  <c r="C35" i="1"/>
  <c r="C31" i="1"/>
  <c r="C11" i="1"/>
  <c r="C8" i="1"/>
  <c r="E47" i="2" l="1"/>
  <c r="C15" i="2"/>
  <c r="C137" i="2"/>
  <c r="C7" i="1"/>
  <c r="C54" i="1"/>
  <c r="C34" i="1"/>
  <c r="C33" i="1" s="1"/>
  <c r="C30" i="1"/>
  <c r="C21" i="1"/>
  <c r="C10" i="1"/>
  <c r="C129" i="2"/>
  <c r="C40" i="1"/>
  <c r="C30" i="3"/>
  <c r="C8" i="3"/>
  <c r="C18" i="3"/>
  <c r="C189" i="2"/>
  <c r="D92" i="2"/>
  <c r="D30" i="2" s="1"/>
  <c r="D5" i="2" s="1"/>
  <c r="C48" i="2"/>
  <c r="C163" i="2"/>
  <c r="C160" i="2"/>
  <c r="C24" i="2"/>
  <c r="C8" i="2"/>
  <c r="C31" i="2"/>
  <c r="C16" i="1"/>
  <c r="C114" i="2"/>
  <c r="C7" i="3" l="1"/>
  <c r="C6" i="3" s="1"/>
  <c r="C5" i="3" s="1"/>
  <c r="E92" i="2"/>
  <c r="C188" i="2"/>
  <c r="C24" i="1"/>
  <c r="C6" i="1"/>
  <c r="C39" i="1"/>
  <c r="C7" i="2"/>
  <c r="C6" i="2" l="1"/>
  <c r="E30" i="2"/>
  <c r="E5" i="2" l="1"/>
  <c r="C107" i="2" l="1"/>
  <c r="C57" i="2"/>
  <c r="C98" i="2" l="1"/>
  <c r="C56" i="2"/>
  <c r="C50" i="1"/>
  <c r="C92" i="2" l="1"/>
  <c r="C49" i="1"/>
  <c r="C47" i="2"/>
  <c r="C48" i="1" l="1"/>
  <c r="C5" i="1" s="1"/>
  <c r="C30" i="2"/>
  <c r="C5" i="2" l="1"/>
  <c r="D39" i="1" l="1"/>
  <c r="D5" i="1" s="1"/>
  <c r="E39" i="1" l="1"/>
  <c r="E5" i="1" s="1"/>
</calcChain>
</file>

<file path=xl/sharedStrings.xml><?xml version="1.0" encoding="utf-8"?>
<sst xmlns="http://schemas.openxmlformats.org/spreadsheetml/2006/main" count="294" uniqueCount="261">
  <si>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</si>
  <si>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</si>
  <si>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</si>
  <si>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</si>
  <si>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</si>
  <si>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</si>
  <si>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</si>
  <si>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</si>
  <si>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</si>
  <si>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</si>
  <si>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</si>
  <si>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</si>
  <si>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</si>
  <si>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</si>
  <si>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</si>
  <si>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</si>
  <si>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</si>
  <si>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</si>
  <si>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</si>
  <si>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</si>
  <si>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</si>
  <si>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</si>
  <si>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</si>
  <si>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</si>
  <si>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</si>
  <si>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</si>
  <si>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</si>
  <si>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</si>
  <si>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</si>
  <si>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</si>
  <si>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</si>
  <si>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</si>
  <si>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</si>
  <si>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</si>
  <si>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</si>
  <si>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</si>
  <si>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</si>
  <si>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</si>
  <si>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</si>
  <si>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</si>
  <si>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</si>
  <si>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</si>
  <si>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</si>
  <si>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</si>
  <si>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</si>
  <si>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</si>
  <si>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</si>
  <si>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</si>
  <si>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</si>
  <si>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</si>
  <si>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</si>
  <si>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</si>
  <si>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</si>
  <si>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</si>
  <si>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</si>
  <si>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</si>
  <si>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</si>
  <si>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</si>
  <si>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</si>
  <si>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</si>
  <si>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</si>
  <si>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</si>
  <si>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</si>
  <si>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</si>
  <si>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</si>
  <si>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</si>
  <si>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</si>
  <si>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</si>
  <si>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</si>
  <si>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</si>
  <si>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</si>
  <si>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</si>
  <si>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</si>
  <si>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</si>
  <si>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</si>
  <si>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</si>
  <si>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</si>
  <si>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</si>
  <si>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</si>
  <si>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</si>
  <si>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</si>
  <si>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</si>
  <si>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</si>
  <si>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</si>
  <si>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</si>
  <si>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</si>
  <si>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</si>
  <si>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</si>
  <si>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</si>
  <si>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</si>
  <si>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</si>
  <si>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</si>
  <si>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</si>
  <si>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</si>
  <si>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</si>
  <si>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</si>
  <si>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</si>
  <si>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</si>
  <si>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</si>
  <si>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</si>
  <si>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</si>
  <si>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</si>
  <si>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</si>
  <si>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</si>
  <si>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</si>
  <si>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</si>
  <si>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</si>
  <si>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</si>
  <si>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</si>
  <si>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</si>
  <si>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</si>
  <si>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</si>
  <si>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</si>
  <si>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</si>
  <si>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</si>
  <si>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</si>
  <si>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</si>
  <si>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</si>
  <si>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</si>
  <si>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</si>
  <si>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</si>
  <si>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</si>
  <si>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</si>
  <si>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</si>
  <si>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</si>
  <si>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</si>
  <si>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</si>
  <si>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</si>
  <si>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</si>
  <si>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</si>
  <si>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</si>
  <si>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</si>
  <si>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</si>
  <si>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</si>
  <si>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</si>
  <si>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</si>
  <si>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</si>
  <si>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</si>
  <si>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</si>
  <si>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</si>
  <si>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</si>
  <si>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</si>
  <si>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</si>
  <si>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</si>
  <si>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</si>
  <si>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</si>
  <si>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</si>
  <si>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</si>
  <si>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</si>
  <si>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</si>
  <si>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</si>
  <si>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</si>
  <si>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</si>
  <si>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</si>
  <si>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</si>
  <si>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</si>
  <si>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</si>
  <si>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</si>
  <si>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</si>
  <si>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</si>
  <si>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</si>
  <si>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</si>
  <si>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</si>
  <si>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</si>
  <si>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</si>
  <si>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</si>
  <si>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</si>
  <si>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</si>
  <si>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</si>
  <si>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</si>
  <si>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</si>
  <si>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</si>
  <si>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</si>
  <si>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</si>
  <si>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</si>
  <si>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</si>
  <si>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</si>
  <si>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</si>
  <si>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</si>
  <si>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</si>
  <si>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</si>
  <si>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</si>
  <si>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</si>
  <si>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</si>
  <si>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</si>
  <si>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</si>
  <si>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</si>
  <si>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</si>
  <si>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</si>
  <si>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</si>
  <si>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</si>
  <si>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</si>
  <si>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</si>
  <si>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</si>
  <si>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</si>
  <si>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</si>
  <si>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</si>
  <si>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</si>
  <si>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</si>
  <si>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</si>
  <si>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</si>
  <si>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</si>
  <si>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</si>
  <si>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</si>
  <si>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</si>
  <si>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</si>
  <si>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</si>
  <si>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</si>
  <si>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</si>
  <si>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</si>
  <si>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</si>
  <si>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</si>
  <si>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</si>
  <si>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</si>
  <si>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</si>
  <si>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</si>
  <si>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</si>
  <si>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</si>
  <si>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</si>
  <si>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</si>
  <si>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</si>
  <si>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</si>
  <si>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Rashodi za nabavu nefinancijske imovine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</si>
  <si>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</si>
  <si>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</si>
  <si>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</si>
  <si>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</si>
  <si>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</si>
  <si>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</si>
  <si>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</si>
  <si>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</si>
  <si>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</si>
  <si>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</si>
  <si>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</si>
  <si>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</si>
  <si>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</si>
  <si>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</si>
  <si>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</si>
  <si>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</si>
  <si>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</si>
  <si>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</si>
  <si>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</si>
  <si>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</si>
  <si>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</si>
  <si>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</si>
  <si>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</si>
  <si>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</si>
  <si>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Nematerijalna proizvedena imovina</t>
  </si>
  <si>
    <t>Ulaganja u računalne programe</t>
  </si>
  <si>
    <t>Pomoći od međunarodnih organizacija</t>
  </si>
  <si>
    <t>Tekuće pomoći od međunarodnih organizacija</t>
  </si>
  <si>
    <t>Ostale intelektualne usluge - ostali projekti i usluge</t>
  </si>
  <si>
    <t>Prijedlog plana 2024</t>
  </si>
  <si>
    <t>Ostale usluge za komunikaciju i prijevoz</t>
  </si>
  <si>
    <t>Zatezne kamate za doprinose</t>
  </si>
  <si>
    <t xml:space="preserve">Povećanje / Smanjenje </t>
  </si>
  <si>
    <t>Novi plan</t>
  </si>
  <si>
    <t>PLAN PRIHODA POSLOVANJA ZA 2024. GODINU - I. REBALANS</t>
  </si>
  <si>
    <t>PLAN RASHODA POSLOVANJA ZA 2024. GODINU  - I. REBALANS</t>
  </si>
  <si>
    <t>PLAN RASHODA ZA NABAVU NEFINANCIJSKE IMOVINE ZA 2024. GODINU  - I. REBALANS</t>
  </si>
  <si>
    <t>Plan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</si>
</sst>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rgb="FFCBD8E7"/>
        <bgColor rgb="FFB3C5DB"/>
      </patternFill>
    </fill>
    <fill>
      <patternFill patternType="solid">
        <fgColor rgb="FFE6EBF2"/>
        <bgColor rgb="FFB3C5DB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theme="9" tint="-0.24994659260841701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0" fontId="6" fillId="17" borderId="2" xfId="0" applyFont="1" applyFill="1" applyBorder="1" applyAlignment="1">
      <alignment vertical="center"/>
    </xf>
    <xf numFmtId="3" fontId="6" fillId="17" borderId="2" xfId="0" applyNumberFormat="1" applyFont="1" applyFill="1" applyBorder="1" applyAlignment="1">
      <alignment vertical="center"/>
    </xf>
    <xf numFmtId="0" fontId="6" fillId="18" borderId="2" xfId="0" applyFont="1" applyFill="1" applyBorder="1" applyAlignment="1">
      <alignment vertical="center"/>
    </xf>
    <xf numFmtId="3" fontId="6" fillId="18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3" fontId="6" fillId="8" borderId="2" xfId="0" applyNumberFormat="1" applyFont="1" applyFill="1" applyBorder="1" applyAlignment="1">
      <alignment vertical="center"/>
    </xf>
    <xf numFmtId="3" fontId="5" fillId="9" borderId="2" xfId="0" applyNumberFormat="1" applyFont="1" applyFill="1" applyBorder="1" applyAlignment="1">
      <alignment vertical="center"/>
    </xf>
    <xf numFmtId="0" fontId="6" fillId="16" borderId="2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3" fontId="6" fillId="10" borderId="2" xfId="0" applyNumberFormat="1" applyFont="1" applyFill="1" applyBorder="1" applyAlignment="1">
      <alignment vertical="center"/>
    </xf>
    <xf numFmtId="0" fontId="6" fillId="14" borderId="2" xfId="0" applyFont="1" applyFill="1" applyBorder="1" applyAlignment="1">
      <alignment vertical="center"/>
    </xf>
    <xf numFmtId="3" fontId="6" fillId="14" borderId="2" xfId="0" applyNumberFormat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horizontal="right" vertical="center"/>
    </xf>
    <xf numFmtId="0" fontId="6" fillId="12" borderId="2" xfId="0" applyFont="1" applyFill="1" applyBorder="1" applyAlignment="1">
      <alignment vertical="center"/>
    </xf>
    <xf numFmtId="3" fontId="6" fillId="1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6" fillId="13" borderId="2" xfId="0" applyFont="1" applyFill="1" applyBorder="1" applyAlignment="1">
      <alignment horizontal="right" vertical="center"/>
    </xf>
    <xf numFmtId="0" fontId="6" fillId="13" borderId="2" xfId="0" applyFont="1" applyFill="1" applyBorder="1" applyAlignment="1">
      <alignment vertical="center"/>
    </xf>
    <xf numFmtId="3" fontId="6" fillId="13" borderId="2" xfId="0" applyNumberFormat="1" applyFont="1" applyFill="1" applyBorder="1" applyAlignment="1">
      <alignment horizontal="right" vertical="center"/>
    </xf>
    <xf numFmtId="0" fontId="6" fillId="14" borderId="2" xfId="0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right" vertical="center"/>
    </xf>
    <xf numFmtId="0" fontId="6" fillId="12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3" fontId="6" fillId="13" borderId="2" xfId="0" applyNumberFormat="1" applyFont="1" applyFill="1" applyBorder="1" applyAlignment="1">
      <alignment vertical="center"/>
    </xf>
    <xf numFmtId="3" fontId="6" fillId="14" borderId="2" xfId="0" applyNumberFormat="1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vertical="center"/>
    </xf>
    <xf numFmtId="3" fontId="6" fillId="12" borderId="2" xfId="0" applyNumberFormat="1" applyFont="1" applyFill="1" applyBorder="1" applyAlignment="1">
      <alignment vertical="center"/>
    </xf>
    <xf numFmtId="0" fontId="6" fillId="15" borderId="2" xfId="0" applyFont="1" applyFill="1" applyBorder="1" applyAlignment="1">
      <alignment horizontal="right" vertical="center"/>
    </xf>
    <xf numFmtId="0" fontId="6" fillId="15" borderId="2" xfId="0" applyFont="1" applyFill="1" applyBorder="1" applyAlignment="1">
      <alignment vertical="center"/>
    </xf>
    <xf numFmtId="3" fontId="6" fillId="15" borderId="2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1" fontId="7" fillId="0" borderId="4" xfId="0" applyNumberFormat="1" applyFont="1" applyBorder="1" applyAlignment="1">
      <alignment horizontal="center" vertical="center"/>
    </xf>
    <xf numFmtId="0" fontId="3" fillId="19" borderId="3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009999"/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E56"/>
  <sheetViews>
    <sheetView tabSelected="1" workbookViewId="0">
      <selection sqref="A1:E1"/>
    </sheetView>
  </sheetViews>
  <sheetFormatPr defaultRowHeight="12.75" x14ac:dyDescent="0.2"/>
  <cols>
    <col min="1" max="1" width="10.7109375" style="2" customWidth="1"/>
    <col min="2" max="2" width="60.7109375" style="2" customWidth="1"/>
    <col min="3" max="4" width="20.7109375" style="2" customWidth="1"/>
    <col min="5" max="5" width="20.7109375" style="3" customWidth="1"/>
    <col min="6" max="16384" width="9.140625" style="2"/>
  </cols>
  <sheetData>
    <row r="1" spans="1:5" s="1" customFormat="1" ht="20.100000000000001" customHeight="1" thickTop="1" thickBot="1" x14ac:dyDescent="0.3">
      <c r="A1" s="65" t="s">
        <v>257</v>
      </c>
      <c r="B1" s="65"/>
      <c r="C1" s="65"/>
      <c r="D1" s="65"/>
      <c r="E1" s="65"/>
    </row>
    <row r="2" spans="1:5" ht="13.5" thickTop="1" x14ac:dyDescent="0.2"/>
    <row r="3" spans="1:5" ht="24.95" customHeight="1" x14ac:dyDescent="0.2">
      <c r="A3" s="4" t="s">
        <v>0</v>
      </c>
      <c r="B3" s="4" t="s">
        <v>1</v>
      </c>
      <c r="C3" s="58" t="s">
        <v>252</v>
      </c>
      <c r="D3" s="58" t="s">
        <v>255</v>
      </c>
      <c r="E3" s="6" t="s">
        <v>256</v>
      </c>
    </row>
    <row r="4" spans="1:5" s="63" customFormat="1" ht="12" customHeight="1" x14ac:dyDescent="0.2">
      <c r="A4" s="61">
        <v>1</v>
      </c>
      <c r="B4" s="61">
        <v>2</v>
      </c>
      <c r="C4" s="61">
        <v>3</v>
      </c>
      <c r="D4" s="61">
        <v>4</v>
      </c>
      <c r="E4" s="64">
        <v>5</v>
      </c>
    </row>
    <row r="5" spans="1:5" ht="20.100000000000001" customHeight="1" x14ac:dyDescent="0.2">
      <c r="A5" s="7">
        <v>6</v>
      </c>
      <c r="B5" s="7" t="s">
        <v>2</v>
      </c>
      <c r="C5" s="8">
        <f>C6+C24+C33+C39+C48</f>
        <v>17028850</v>
      </c>
      <c r="D5" s="8">
        <f>D6+D24+D33+D39+D48</f>
        <v>1098650</v>
      </c>
      <c r="E5" s="8">
        <f>E6+E24+E33+E39+E48</f>
        <v>18127500</v>
      </c>
    </row>
    <row r="6" spans="1:5" ht="20.100000000000001" customHeight="1" x14ac:dyDescent="0.2">
      <c r="A6" s="9">
        <v>63</v>
      </c>
      <c r="B6" s="9" t="s">
        <v>3</v>
      </c>
      <c r="C6" s="10">
        <f>C10+C13+C16+C21+C7</f>
        <v>1242850</v>
      </c>
      <c r="D6" s="10">
        <f>D10+D13+D16+D21+D7</f>
        <v>-443850</v>
      </c>
      <c r="E6" s="10">
        <f>E10+E13+E16+E21+E7</f>
        <v>799000</v>
      </c>
    </row>
    <row r="7" spans="1:5" ht="20.100000000000001" customHeight="1" x14ac:dyDescent="0.2">
      <c r="A7" s="11">
        <v>632</v>
      </c>
      <c r="B7" s="11" t="s">
        <v>249</v>
      </c>
      <c r="C7" s="12">
        <f t="shared" ref="C7:E8" si="0">C8</f>
        <v>0</v>
      </c>
      <c r="D7" s="12">
        <f t="shared" si="0"/>
        <v>0</v>
      </c>
      <c r="E7" s="12">
        <f t="shared" si="0"/>
        <v>0</v>
      </c>
    </row>
    <row r="8" spans="1:5" ht="20.100000000000001" customHeight="1" x14ac:dyDescent="0.2">
      <c r="A8" s="13">
        <v>6321</v>
      </c>
      <c r="B8" s="13" t="s">
        <v>250</v>
      </c>
      <c r="C8" s="14">
        <f t="shared" si="0"/>
        <v>0</v>
      </c>
      <c r="D8" s="14">
        <f t="shared" si="0"/>
        <v>0</v>
      </c>
      <c r="E8" s="14">
        <f t="shared" si="0"/>
        <v>0</v>
      </c>
    </row>
    <row r="9" spans="1:5" ht="20.100000000000001" customHeight="1" x14ac:dyDescent="0.2">
      <c r="A9" s="15">
        <v>63211</v>
      </c>
      <c r="B9" s="15" t="s">
        <v>250</v>
      </c>
      <c r="C9" s="16">
        <v>0</v>
      </c>
      <c r="D9" s="16">
        <v>0</v>
      </c>
      <c r="E9" s="16">
        <f>C9+D9</f>
        <v>0</v>
      </c>
    </row>
    <row r="10" spans="1:5" ht="20.100000000000001" customHeight="1" x14ac:dyDescent="0.2">
      <c r="A10" s="17">
        <v>634</v>
      </c>
      <c r="B10" s="17" t="s">
        <v>4</v>
      </c>
      <c r="C10" s="18">
        <f t="shared" ref="C10:E11" si="1">C11</f>
        <v>375000</v>
      </c>
      <c r="D10" s="18">
        <f t="shared" si="1"/>
        <v>-340000</v>
      </c>
      <c r="E10" s="18">
        <f t="shared" si="1"/>
        <v>35000</v>
      </c>
    </row>
    <row r="11" spans="1:5" ht="20.100000000000001" customHeight="1" x14ac:dyDescent="0.2">
      <c r="A11" s="19">
        <v>6341</v>
      </c>
      <c r="B11" s="19" t="s">
        <v>5</v>
      </c>
      <c r="C11" s="20">
        <f t="shared" si="1"/>
        <v>375000</v>
      </c>
      <c r="D11" s="20">
        <f t="shared" si="1"/>
        <v>-340000</v>
      </c>
      <c r="E11" s="20">
        <f t="shared" si="1"/>
        <v>35000</v>
      </c>
    </row>
    <row r="12" spans="1:5" ht="20.100000000000001" customHeight="1" x14ac:dyDescent="0.2">
      <c r="A12" s="15">
        <v>63414</v>
      </c>
      <c r="B12" s="15" t="s">
        <v>6</v>
      </c>
      <c r="C12" s="16">
        <v>375000</v>
      </c>
      <c r="D12" s="16">
        <v>-340000</v>
      </c>
      <c r="E12" s="16">
        <f t="shared" ref="E12:E56" si="2">C12+D12</f>
        <v>35000</v>
      </c>
    </row>
    <row r="13" spans="1:5" ht="20.100000000000001" customHeight="1" x14ac:dyDescent="0.2">
      <c r="A13" s="17">
        <v>636</v>
      </c>
      <c r="B13" s="17" t="s">
        <v>7</v>
      </c>
      <c r="C13" s="18">
        <f>C14</f>
        <v>150000</v>
      </c>
      <c r="D13" s="18">
        <f t="shared" ref="D13:E13" si="3">D14</f>
        <v>0</v>
      </c>
      <c r="E13" s="18">
        <f t="shared" si="3"/>
        <v>150000</v>
      </c>
    </row>
    <row r="14" spans="1:5" ht="20.100000000000001" customHeight="1" x14ac:dyDescent="0.2">
      <c r="A14" s="19">
        <v>6361</v>
      </c>
      <c r="B14" s="19" t="s">
        <v>8</v>
      </c>
      <c r="C14" s="20">
        <f t="shared" ref="C14:E14" si="4">C15</f>
        <v>150000</v>
      </c>
      <c r="D14" s="20">
        <f t="shared" si="4"/>
        <v>0</v>
      </c>
      <c r="E14" s="20">
        <f t="shared" si="4"/>
        <v>150000</v>
      </c>
    </row>
    <row r="15" spans="1:5" ht="20.100000000000001" customHeight="1" x14ac:dyDescent="0.2">
      <c r="A15" s="15">
        <v>63611</v>
      </c>
      <c r="B15" s="15" t="s">
        <v>8</v>
      </c>
      <c r="C15" s="16">
        <v>150000</v>
      </c>
      <c r="D15" s="16">
        <v>0</v>
      </c>
      <c r="E15" s="16">
        <f t="shared" si="2"/>
        <v>150000</v>
      </c>
    </row>
    <row r="16" spans="1:5" ht="20.100000000000001" customHeight="1" x14ac:dyDescent="0.2">
      <c r="A16" s="21">
        <v>638</v>
      </c>
      <c r="B16" s="21" t="s">
        <v>9</v>
      </c>
      <c r="C16" s="22">
        <f t="shared" ref="C16" si="5">C17+C19</f>
        <v>717850</v>
      </c>
      <c r="D16" s="22">
        <f t="shared" ref="D16:E16" si="6">D17+D19</f>
        <v>-103850</v>
      </c>
      <c r="E16" s="22">
        <f t="shared" si="6"/>
        <v>614000</v>
      </c>
    </row>
    <row r="17" spans="1:5" ht="20.100000000000001" customHeight="1" x14ac:dyDescent="0.2">
      <c r="A17" s="23">
        <v>6381</v>
      </c>
      <c r="B17" s="23" t="s">
        <v>10</v>
      </c>
      <c r="C17" s="24">
        <f t="shared" ref="C17:E17" si="7">C18</f>
        <v>563850</v>
      </c>
      <c r="D17" s="24">
        <f t="shared" si="7"/>
        <v>-33850</v>
      </c>
      <c r="E17" s="24">
        <f t="shared" si="7"/>
        <v>530000</v>
      </c>
    </row>
    <row r="18" spans="1:5" ht="20.100000000000001" customHeight="1" x14ac:dyDescent="0.2">
      <c r="A18" s="15">
        <v>63811</v>
      </c>
      <c r="B18" s="15" t="s">
        <v>10</v>
      </c>
      <c r="C18" s="16">
        <v>563850</v>
      </c>
      <c r="D18" s="16">
        <v>-33850</v>
      </c>
      <c r="E18" s="16">
        <f t="shared" si="2"/>
        <v>530000</v>
      </c>
    </row>
    <row r="19" spans="1:5" ht="20.100000000000001" customHeight="1" x14ac:dyDescent="0.2">
      <c r="A19" s="23">
        <v>6382</v>
      </c>
      <c r="B19" s="23" t="s">
        <v>11</v>
      </c>
      <c r="C19" s="24">
        <f t="shared" ref="C19:E19" si="8">C20</f>
        <v>154000</v>
      </c>
      <c r="D19" s="24">
        <f t="shared" si="8"/>
        <v>-70000</v>
      </c>
      <c r="E19" s="24">
        <f t="shared" si="8"/>
        <v>84000</v>
      </c>
    </row>
    <row r="20" spans="1:5" ht="20.100000000000001" customHeight="1" x14ac:dyDescent="0.2">
      <c r="A20" s="15">
        <v>63821</v>
      </c>
      <c r="B20" s="15" t="s">
        <v>11</v>
      </c>
      <c r="C20" s="16">
        <v>154000</v>
      </c>
      <c r="D20" s="16">
        <v>-70000</v>
      </c>
      <c r="E20" s="16">
        <f t="shared" si="2"/>
        <v>84000</v>
      </c>
    </row>
    <row r="21" spans="1:5" ht="20.100000000000001" customHeight="1" x14ac:dyDescent="0.2">
      <c r="A21" s="21">
        <v>639</v>
      </c>
      <c r="B21" s="21" t="s">
        <v>12</v>
      </c>
      <c r="C21" s="22">
        <f t="shared" ref="C21:E22" si="9">C22</f>
        <v>0</v>
      </c>
      <c r="D21" s="22">
        <f t="shared" si="9"/>
        <v>0</v>
      </c>
      <c r="E21" s="22">
        <f t="shared" si="9"/>
        <v>0</v>
      </c>
    </row>
    <row r="22" spans="1:5" ht="20.100000000000001" customHeight="1" x14ac:dyDescent="0.2">
      <c r="A22" s="23">
        <v>6393</v>
      </c>
      <c r="B22" s="23" t="s">
        <v>13</v>
      </c>
      <c r="C22" s="24">
        <f t="shared" si="9"/>
        <v>0</v>
      </c>
      <c r="D22" s="24">
        <f t="shared" si="9"/>
        <v>0</v>
      </c>
      <c r="E22" s="24">
        <f t="shared" si="9"/>
        <v>0</v>
      </c>
    </row>
    <row r="23" spans="1:5" ht="20.100000000000001" customHeight="1" x14ac:dyDescent="0.2">
      <c r="A23" s="15">
        <v>63931</v>
      </c>
      <c r="B23" s="15" t="s">
        <v>13</v>
      </c>
      <c r="C23" s="25">
        <v>0</v>
      </c>
      <c r="D23" s="16">
        <v>0</v>
      </c>
      <c r="E23" s="16">
        <f t="shared" si="2"/>
        <v>0</v>
      </c>
    </row>
    <row r="24" spans="1:5" ht="20.100000000000001" customHeight="1" x14ac:dyDescent="0.2">
      <c r="A24" s="9">
        <v>64</v>
      </c>
      <c r="B24" s="26" t="s">
        <v>14</v>
      </c>
      <c r="C24" s="10">
        <f>C25+C30</f>
        <v>39000</v>
      </c>
      <c r="D24" s="10">
        <f>D25+D30</f>
        <v>0</v>
      </c>
      <c r="E24" s="10">
        <f>E25+E30</f>
        <v>39000</v>
      </c>
    </row>
    <row r="25" spans="1:5" ht="20.100000000000001" customHeight="1" x14ac:dyDescent="0.2">
      <c r="A25" s="17">
        <v>641</v>
      </c>
      <c r="B25" s="17" t="s">
        <v>15</v>
      </c>
      <c r="C25" s="18">
        <f>C26+C28</f>
        <v>1000</v>
      </c>
      <c r="D25" s="18">
        <f t="shared" ref="D25:E25" si="10">D26+D28</f>
        <v>0</v>
      </c>
      <c r="E25" s="18">
        <f t="shared" si="10"/>
        <v>1000</v>
      </c>
    </row>
    <row r="26" spans="1:5" ht="20.100000000000001" customHeight="1" x14ac:dyDescent="0.2">
      <c r="A26" s="19">
        <v>6414</v>
      </c>
      <c r="B26" s="19" t="s">
        <v>16</v>
      </c>
      <c r="C26" s="20">
        <f t="shared" ref="C26:E26" si="11">C27</f>
        <v>1000</v>
      </c>
      <c r="D26" s="20">
        <f t="shared" si="11"/>
        <v>0</v>
      </c>
      <c r="E26" s="20">
        <f t="shared" si="11"/>
        <v>1000</v>
      </c>
    </row>
    <row r="27" spans="1:5" ht="20.100000000000001" customHeight="1" x14ac:dyDescent="0.2">
      <c r="A27" s="15">
        <v>64143</v>
      </c>
      <c r="B27" s="15" t="s">
        <v>17</v>
      </c>
      <c r="C27" s="16">
        <v>1000</v>
      </c>
      <c r="D27" s="16">
        <v>0</v>
      </c>
      <c r="E27" s="16">
        <f t="shared" si="2"/>
        <v>1000</v>
      </c>
    </row>
    <row r="28" spans="1:5" ht="20.100000000000001" customHeight="1" x14ac:dyDescent="0.2">
      <c r="A28" s="19">
        <v>6415</v>
      </c>
      <c r="B28" s="19" t="s">
        <v>18</v>
      </c>
      <c r="C28" s="20">
        <f t="shared" ref="C28:E28" si="12">C29</f>
        <v>0</v>
      </c>
      <c r="D28" s="20">
        <f t="shared" si="12"/>
        <v>0</v>
      </c>
      <c r="E28" s="20">
        <f t="shared" si="12"/>
        <v>0</v>
      </c>
    </row>
    <row r="29" spans="1:5" ht="20.100000000000001" customHeight="1" x14ac:dyDescent="0.2">
      <c r="A29" s="15">
        <v>64151</v>
      </c>
      <c r="B29" s="15" t="s">
        <v>18</v>
      </c>
      <c r="C29" s="16">
        <v>0</v>
      </c>
      <c r="D29" s="16">
        <v>0</v>
      </c>
      <c r="E29" s="16">
        <f t="shared" si="2"/>
        <v>0</v>
      </c>
    </row>
    <row r="30" spans="1:5" ht="20.100000000000001" customHeight="1" x14ac:dyDescent="0.2">
      <c r="A30" s="17">
        <v>642</v>
      </c>
      <c r="B30" s="17" t="s">
        <v>19</v>
      </c>
      <c r="C30" s="18">
        <f t="shared" ref="C30:E31" si="13">C31</f>
        <v>38000</v>
      </c>
      <c r="D30" s="18">
        <f t="shared" si="13"/>
        <v>0</v>
      </c>
      <c r="E30" s="18">
        <f t="shared" si="13"/>
        <v>38000</v>
      </c>
    </row>
    <row r="31" spans="1:5" ht="20.100000000000001" customHeight="1" x14ac:dyDescent="0.2">
      <c r="A31" s="19">
        <v>6429</v>
      </c>
      <c r="B31" s="19" t="s">
        <v>20</v>
      </c>
      <c r="C31" s="20">
        <f t="shared" si="13"/>
        <v>38000</v>
      </c>
      <c r="D31" s="20">
        <f t="shared" si="13"/>
        <v>0</v>
      </c>
      <c r="E31" s="20">
        <f t="shared" si="13"/>
        <v>38000</v>
      </c>
    </row>
    <row r="32" spans="1:5" ht="20.100000000000001" customHeight="1" x14ac:dyDescent="0.2">
      <c r="A32" s="15">
        <v>64299</v>
      </c>
      <c r="B32" s="15" t="s">
        <v>20</v>
      </c>
      <c r="C32" s="16">
        <v>38000</v>
      </c>
      <c r="D32" s="16">
        <v>0</v>
      </c>
      <c r="E32" s="16">
        <f t="shared" si="2"/>
        <v>38000</v>
      </c>
    </row>
    <row r="33" spans="1:5" ht="20.100000000000001" customHeight="1" x14ac:dyDescent="0.2">
      <c r="A33" s="9">
        <v>65</v>
      </c>
      <c r="B33" s="9" t="s">
        <v>21</v>
      </c>
      <c r="C33" s="10">
        <f t="shared" ref="C33:E34" si="14">C34</f>
        <v>50000</v>
      </c>
      <c r="D33" s="10">
        <f t="shared" si="14"/>
        <v>79800</v>
      </c>
      <c r="E33" s="10">
        <f t="shared" si="14"/>
        <v>129800</v>
      </c>
    </row>
    <row r="34" spans="1:5" ht="20.100000000000001" customHeight="1" x14ac:dyDescent="0.2">
      <c r="A34" s="17">
        <v>652</v>
      </c>
      <c r="B34" s="17" t="s">
        <v>22</v>
      </c>
      <c r="C34" s="18">
        <f t="shared" si="14"/>
        <v>50000</v>
      </c>
      <c r="D34" s="18">
        <f t="shared" si="14"/>
        <v>79800</v>
      </c>
      <c r="E34" s="18">
        <f t="shared" si="14"/>
        <v>129800</v>
      </c>
    </row>
    <row r="35" spans="1:5" ht="20.100000000000001" customHeight="1" x14ac:dyDescent="0.2">
      <c r="A35" s="19">
        <v>6526</v>
      </c>
      <c r="B35" s="19" t="s">
        <v>23</v>
      </c>
      <c r="C35" s="20">
        <f t="shared" ref="C35" si="15">SUM(C36:C38)</f>
        <v>50000</v>
      </c>
      <c r="D35" s="20">
        <f t="shared" ref="D35:E35" si="16">SUM(D36:D38)</f>
        <v>79800</v>
      </c>
      <c r="E35" s="20">
        <f t="shared" si="16"/>
        <v>129800</v>
      </c>
    </row>
    <row r="36" spans="1:5" ht="20.100000000000001" customHeight="1" x14ac:dyDescent="0.2">
      <c r="A36" s="15">
        <v>65264</v>
      </c>
      <c r="B36" s="15" t="s">
        <v>24</v>
      </c>
      <c r="C36" s="16">
        <v>40000</v>
      </c>
      <c r="D36" s="16">
        <v>12500</v>
      </c>
      <c r="E36" s="16">
        <f t="shared" si="2"/>
        <v>52500</v>
      </c>
    </row>
    <row r="37" spans="1:5" ht="20.100000000000001" customHeight="1" x14ac:dyDescent="0.2">
      <c r="A37" s="15">
        <v>65267</v>
      </c>
      <c r="B37" s="15" t="s">
        <v>25</v>
      </c>
      <c r="C37" s="16">
        <v>10000</v>
      </c>
      <c r="D37" s="16">
        <v>45000</v>
      </c>
      <c r="E37" s="16">
        <f t="shared" si="2"/>
        <v>55000</v>
      </c>
    </row>
    <row r="38" spans="1:5" ht="20.100000000000001" customHeight="1" x14ac:dyDescent="0.2">
      <c r="A38" s="15">
        <v>65269</v>
      </c>
      <c r="B38" s="15" t="s">
        <v>26</v>
      </c>
      <c r="C38" s="16">
        <v>0</v>
      </c>
      <c r="D38" s="16">
        <v>22300</v>
      </c>
      <c r="E38" s="16">
        <f t="shared" si="2"/>
        <v>22300</v>
      </c>
    </row>
    <row r="39" spans="1:5" ht="20.100000000000001" customHeight="1" x14ac:dyDescent="0.2">
      <c r="A39" s="9">
        <v>66</v>
      </c>
      <c r="B39" s="9" t="s">
        <v>27</v>
      </c>
      <c r="C39" s="10">
        <f t="shared" ref="C39" si="17">C40+C45</f>
        <v>5986400</v>
      </c>
      <c r="D39" s="10">
        <f t="shared" ref="D39:E39" si="18">D40+D45</f>
        <v>-310000</v>
      </c>
      <c r="E39" s="10">
        <f t="shared" si="18"/>
        <v>5676400</v>
      </c>
    </row>
    <row r="40" spans="1:5" ht="20.100000000000001" customHeight="1" x14ac:dyDescent="0.2">
      <c r="A40" s="17">
        <v>661</v>
      </c>
      <c r="B40" s="17" t="s">
        <v>28</v>
      </c>
      <c r="C40" s="18">
        <f t="shared" ref="C40" si="19">C41+C43</f>
        <v>5986400</v>
      </c>
      <c r="D40" s="18">
        <f t="shared" ref="D40:E40" si="20">D41+D43</f>
        <v>-325000</v>
      </c>
      <c r="E40" s="18">
        <f t="shared" si="20"/>
        <v>5661400</v>
      </c>
    </row>
    <row r="41" spans="1:5" ht="20.100000000000001" customHeight="1" x14ac:dyDescent="0.2">
      <c r="A41" s="27">
        <v>6614</v>
      </c>
      <c r="B41" s="27" t="s">
        <v>29</v>
      </c>
      <c r="C41" s="28">
        <f t="shared" ref="C41:E41" si="21">C42</f>
        <v>1400</v>
      </c>
      <c r="D41" s="28">
        <f t="shared" si="21"/>
        <v>0</v>
      </c>
      <c r="E41" s="28">
        <f t="shared" si="21"/>
        <v>1400</v>
      </c>
    </row>
    <row r="42" spans="1:5" ht="20.100000000000001" customHeight="1" x14ac:dyDescent="0.2">
      <c r="A42" s="15">
        <v>66141</v>
      </c>
      <c r="B42" s="15" t="s">
        <v>30</v>
      </c>
      <c r="C42" s="16">
        <v>1400</v>
      </c>
      <c r="D42" s="16">
        <v>0</v>
      </c>
      <c r="E42" s="16">
        <f t="shared" si="2"/>
        <v>1400</v>
      </c>
    </row>
    <row r="43" spans="1:5" ht="20.100000000000001" customHeight="1" x14ac:dyDescent="0.2">
      <c r="A43" s="19">
        <v>6615</v>
      </c>
      <c r="B43" s="19" t="s">
        <v>29</v>
      </c>
      <c r="C43" s="20">
        <f t="shared" ref="C43:E43" si="22">C44</f>
        <v>5985000</v>
      </c>
      <c r="D43" s="20">
        <f t="shared" si="22"/>
        <v>-325000</v>
      </c>
      <c r="E43" s="20">
        <f t="shared" si="22"/>
        <v>5660000</v>
      </c>
    </row>
    <row r="44" spans="1:5" ht="20.100000000000001" customHeight="1" x14ac:dyDescent="0.2">
      <c r="A44" s="15">
        <v>66151</v>
      </c>
      <c r="B44" s="15" t="s">
        <v>29</v>
      </c>
      <c r="C44" s="16">
        <v>5985000</v>
      </c>
      <c r="D44" s="16">
        <v>-325000</v>
      </c>
      <c r="E44" s="16">
        <f t="shared" si="2"/>
        <v>5660000</v>
      </c>
    </row>
    <row r="45" spans="1:5" ht="20.100000000000001" customHeight="1" x14ac:dyDescent="0.2">
      <c r="A45" s="17">
        <v>663</v>
      </c>
      <c r="B45" s="17" t="s">
        <v>31</v>
      </c>
      <c r="C45" s="18">
        <f>C46</f>
        <v>0</v>
      </c>
      <c r="D45" s="18">
        <f t="shared" ref="D45:E45" si="23">D46</f>
        <v>15000</v>
      </c>
      <c r="E45" s="18">
        <f t="shared" si="23"/>
        <v>15000</v>
      </c>
    </row>
    <row r="46" spans="1:5" ht="20.100000000000001" customHeight="1" x14ac:dyDescent="0.2">
      <c r="A46" s="19">
        <v>6631</v>
      </c>
      <c r="B46" s="19" t="s">
        <v>32</v>
      </c>
      <c r="C46" s="20">
        <f t="shared" ref="C46:E46" si="24">C47</f>
        <v>0</v>
      </c>
      <c r="D46" s="20">
        <f t="shared" si="24"/>
        <v>15000</v>
      </c>
      <c r="E46" s="20">
        <f t="shared" si="24"/>
        <v>15000</v>
      </c>
    </row>
    <row r="47" spans="1:5" ht="20.100000000000001" customHeight="1" x14ac:dyDescent="0.2">
      <c r="A47" s="15">
        <v>66313</v>
      </c>
      <c r="B47" s="15" t="s">
        <v>33</v>
      </c>
      <c r="C47" s="16">
        <v>0</v>
      </c>
      <c r="D47" s="16">
        <v>15000</v>
      </c>
      <c r="E47" s="16">
        <f t="shared" si="2"/>
        <v>15000</v>
      </c>
    </row>
    <row r="48" spans="1:5" ht="20.100000000000001" customHeight="1" x14ac:dyDescent="0.2">
      <c r="A48" s="9">
        <v>67</v>
      </c>
      <c r="B48" s="9" t="s">
        <v>34</v>
      </c>
      <c r="C48" s="10">
        <f t="shared" ref="C48" si="25">C49+C54</f>
        <v>9710600</v>
      </c>
      <c r="D48" s="10">
        <f t="shared" ref="D48:E48" si="26">D49+D54</f>
        <v>1772700</v>
      </c>
      <c r="E48" s="10">
        <f t="shared" si="26"/>
        <v>11483300</v>
      </c>
    </row>
    <row r="49" spans="1:5" ht="20.100000000000001" customHeight="1" x14ac:dyDescent="0.2">
      <c r="A49" s="17">
        <v>671</v>
      </c>
      <c r="B49" s="17" t="s">
        <v>35</v>
      </c>
      <c r="C49" s="18">
        <f t="shared" ref="C49" si="27">C50+C52</f>
        <v>710600</v>
      </c>
      <c r="D49" s="18">
        <f t="shared" ref="D49:E49" si="28">D50+D52</f>
        <v>122700</v>
      </c>
      <c r="E49" s="18">
        <f t="shared" si="28"/>
        <v>833300</v>
      </c>
    </row>
    <row r="50" spans="1:5" ht="20.100000000000001" customHeight="1" x14ac:dyDescent="0.2">
      <c r="A50" s="19">
        <v>6711</v>
      </c>
      <c r="B50" s="19" t="s">
        <v>36</v>
      </c>
      <c r="C50" s="20">
        <f t="shared" ref="C50:E50" si="29">C51</f>
        <v>660600</v>
      </c>
      <c r="D50" s="20">
        <f t="shared" si="29"/>
        <v>52700</v>
      </c>
      <c r="E50" s="20">
        <f t="shared" si="29"/>
        <v>713300</v>
      </c>
    </row>
    <row r="51" spans="1:5" ht="20.100000000000001" customHeight="1" x14ac:dyDescent="0.2">
      <c r="A51" s="15">
        <v>67111</v>
      </c>
      <c r="B51" s="15" t="s">
        <v>36</v>
      </c>
      <c r="C51" s="16">
        <v>660600</v>
      </c>
      <c r="D51" s="16">
        <v>52700</v>
      </c>
      <c r="E51" s="16">
        <f t="shared" si="2"/>
        <v>713300</v>
      </c>
    </row>
    <row r="52" spans="1:5" ht="20.100000000000001" customHeight="1" x14ac:dyDescent="0.2">
      <c r="A52" s="19">
        <v>6712</v>
      </c>
      <c r="B52" s="19" t="s">
        <v>37</v>
      </c>
      <c r="C52" s="20">
        <f t="shared" ref="C52:E52" si="30">C53</f>
        <v>50000</v>
      </c>
      <c r="D52" s="20">
        <f t="shared" si="30"/>
        <v>70000</v>
      </c>
      <c r="E52" s="20">
        <f t="shared" si="30"/>
        <v>120000</v>
      </c>
    </row>
    <row r="53" spans="1:5" ht="20.100000000000001" customHeight="1" x14ac:dyDescent="0.2">
      <c r="A53" s="15">
        <v>67121</v>
      </c>
      <c r="B53" s="15" t="s">
        <v>37</v>
      </c>
      <c r="C53" s="16">
        <v>50000</v>
      </c>
      <c r="D53" s="16">
        <v>70000</v>
      </c>
      <c r="E53" s="16">
        <f t="shared" si="2"/>
        <v>120000</v>
      </c>
    </row>
    <row r="54" spans="1:5" ht="20.100000000000001" customHeight="1" x14ac:dyDescent="0.2">
      <c r="A54" s="17">
        <v>673</v>
      </c>
      <c r="B54" s="17" t="s">
        <v>38</v>
      </c>
      <c r="C54" s="18">
        <f t="shared" ref="C54:E55" si="31">C55</f>
        <v>9000000</v>
      </c>
      <c r="D54" s="18">
        <f t="shared" si="31"/>
        <v>1650000</v>
      </c>
      <c r="E54" s="18">
        <f t="shared" si="31"/>
        <v>10650000</v>
      </c>
    </row>
    <row r="55" spans="1:5" ht="20.100000000000001" customHeight="1" x14ac:dyDescent="0.2">
      <c r="A55" s="19">
        <v>6731</v>
      </c>
      <c r="B55" s="19" t="s">
        <v>38</v>
      </c>
      <c r="C55" s="20">
        <f t="shared" si="31"/>
        <v>9000000</v>
      </c>
      <c r="D55" s="20">
        <f t="shared" si="31"/>
        <v>1650000</v>
      </c>
      <c r="E55" s="20">
        <f t="shared" si="31"/>
        <v>10650000</v>
      </c>
    </row>
    <row r="56" spans="1:5" ht="20.100000000000001" customHeight="1" x14ac:dyDescent="0.2">
      <c r="A56" s="15">
        <v>67311</v>
      </c>
      <c r="B56" s="15" t="s">
        <v>38</v>
      </c>
      <c r="C56" s="16">
        <v>9000000</v>
      </c>
      <c r="D56" s="16">
        <v>1650000</v>
      </c>
      <c r="E56" s="16">
        <f t="shared" si="2"/>
        <v>10650000</v>
      </c>
    </row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fitToHeight="0" orientation="portrait" r:id="rId1"/>
  <headerFooter>
    <oddHeader>&amp;L&amp;10Upravno vijeće
26.06.2024&amp;C&amp;10Financijski plan prihoda i rashoda za 2024. godinu - I. Rebalans&amp;R&amp;10 47. sjednica
Točka 3. dnevnog reda</oddHeader>
    <oddFooter>&amp;L&amp;10Nastavni zavod za javno zdravstvo "Dr. Andrija Štampar"&amp;C&amp;10&amp;A&amp;R&amp;10&amp;P/&amp;N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E202"/>
  <sheetViews>
    <sheetView zoomScaleNormal="100" workbookViewId="0">
      <selection sqref="A1:E1"/>
    </sheetView>
  </sheetViews>
  <sheetFormatPr defaultRowHeight="12.75" x14ac:dyDescent="0.2"/>
  <cols>
    <col min="1" max="1" width="10.7109375" style="36" customWidth="1"/>
    <col min="2" max="2" width="60.7109375" style="37" customWidth="1"/>
    <col min="3" max="4" width="20.7109375" style="37" customWidth="1"/>
    <col min="5" max="5" width="20.7109375" style="3" customWidth="1"/>
    <col min="6" max="6" width="9.140625" style="2" customWidth="1"/>
    <col min="7" max="16384" width="9.140625" style="2"/>
  </cols>
  <sheetData>
    <row r="1" spans="1:5" s="1" customFormat="1" ht="20.100000000000001" customHeight="1" thickTop="1" thickBot="1" x14ac:dyDescent="0.3">
      <c r="A1" s="65" t="s">
        <v>258</v>
      </c>
      <c r="B1" s="65"/>
      <c r="C1" s="65"/>
      <c r="D1" s="65"/>
      <c r="E1" s="65"/>
    </row>
    <row r="2" spans="1:5" ht="13.5" thickTop="1" x14ac:dyDescent="0.2"/>
    <row r="3" spans="1:5" ht="24.95" customHeight="1" x14ac:dyDescent="0.2">
      <c r="A3" s="4" t="s">
        <v>0</v>
      </c>
      <c r="B3" s="4" t="s">
        <v>1</v>
      </c>
      <c r="C3" s="5" t="s">
        <v>252</v>
      </c>
      <c r="D3" s="4" t="s">
        <v>255</v>
      </c>
      <c r="E3" s="6" t="s">
        <v>256</v>
      </c>
    </row>
    <row r="4" spans="1:5" ht="12" customHeight="1" x14ac:dyDescent="0.2">
      <c r="A4" s="59">
        <v>1</v>
      </c>
      <c r="B4" s="59">
        <v>2</v>
      </c>
      <c r="C4" s="59">
        <v>3</v>
      </c>
      <c r="D4" s="59">
        <v>4</v>
      </c>
      <c r="E4" s="60">
        <v>5</v>
      </c>
    </row>
    <row r="5" spans="1:5" ht="20.100000000000001" customHeight="1" x14ac:dyDescent="0.2">
      <c r="A5" s="40">
        <v>3</v>
      </c>
      <c r="B5" s="41" t="s">
        <v>39</v>
      </c>
      <c r="C5" s="48">
        <f>C6+C30+C188</f>
        <v>19768972.5</v>
      </c>
      <c r="D5" s="48">
        <f>D6+D30+D188</f>
        <v>1247935</v>
      </c>
      <c r="E5" s="48">
        <f>E6+E30+E188</f>
        <v>21016907.5</v>
      </c>
    </row>
    <row r="6" spans="1:5" ht="20.100000000000001" customHeight="1" x14ac:dyDescent="0.2">
      <c r="A6" s="43">
        <v>31</v>
      </c>
      <c r="B6" s="29" t="s">
        <v>40</v>
      </c>
      <c r="C6" s="49">
        <f>C7+C15+C24</f>
        <v>13253300</v>
      </c>
      <c r="D6" s="49">
        <f t="shared" ref="D6:E6" si="0">D7+D15+D24</f>
        <v>1370000</v>
      </c>
      <c r="E6" s="49">
        <f t="shared" si="0"/>
        <v>14623300</v>
      </c>
    </row>
    <row r="7" spans="1:5" ht="20.100000000000001" customHeight="1" x14ac:dyDescent="0.2">
      <c r="A7" s="44">
        <v>311</v>
      </c>
      <c r="B7" s="31" t="s">
        <v>41</v>
      </c>
      <c r="C7" s="50">
        <f>C8+C11+C13</f>
        <v>10781300</v>
      </c>
      <c r="D7" s="50">
        <f t="shared" ref="D7:E7" si="1">D8+D11+D13</f>
        <v>1185000</v>
      </c>
      <c r="E7" s="50">
        <f t="shared" si="1"/>
        <v>11966300</v>
      </c>
    </row>
    <row r="8" spans="1:5" ht="20.100000000000001" customHeight="1" x14ac:dyDescent="0.2">
      <c r="A8" s="45">
        <v>3111</v>
      </c>
      <c r="B8" s="33" t="s">
        <v>42</v>
      </c>
      <c r="C8" s="51">
        <f t="shared" ref="C8" si="2">C9+C10</f>
        <v>10545000</v>
      </c>
      <c r="D8" s="51">
        <f t="shared" ref="D8:E8" si="3">D9+D10</f>
        <v>1125000</v>
      </c>
      <c r="E8" s="51">
        <f t="shared" si="3"/>
        <v>11670000</v>
      </c>
    </row>
    <row r="9" spans="1:5" ht="20.100000000000001" customHeight="1" x14ac:dyDescent="0.2">
      <c r="A9" s="46">
        <v>31111</v>
      </c>
      <c r="B9" s="15" t="s">
        <v>43</v>
      </c>
      <c r="C9" s="16">
        <v>10500000</v>
      </c>
      <c r="D9" s="16">
        <v>1135000</v>
      </c>
      <c r="E9" s="16">
        <f>C9+D9</f>
        <v>11635000</v>
      </c>
    </row>
    <row r="10" spans="1:5" ht="20.100000000000001" customHeight="1" x14ac:dyDescent="0.2">
      <c r="A10" s="46" t="s">
        <v>45</v>
      </c>
      <c r="B10" s="15" t="s">
        <v>44</v>
      </c>
      <c r="C10" s="16">
        <v>45000</v>
      </c>
      <c r="D10" s="16">
        <v>-10000</v>
      </c>
      <c r="E10" s="16">
        <f t="shared" ref="E10:E73" si="4">C10+D10</f>
        <v>35000</v>
      </c>
    </row>
    <row r="11" spans="1:5" ht="20.100000000000001" customHeight="1" x14ac:dyDescent="0.2">
      <c r="A11" s="45">
        <v>3112</v>
      </c>
      <c r="B11" s="33" t="s">
        <v>46</v>
      </c>
      <c r="C11" s="51">
        <f t="shared" ref="C11:E11" si="5">C12</f>
        <v>1300</v>
      </c>
      <c r="D11" s="51">
        <f t="shared" si="5"/>
        <v>0</v>
      </c>
      <c r="E11" s="51">
        <f t="shared" si="5"/>
        <v>1300</v>
      </c>
    </row>
    <row r="12" spans="1:5" ht="20.100000000000001" customHeight="1" x14ac:dyDescent="0.2">
      <c r="A12" s="46">
        <v>31124</v>
      </c>
      <c r="B12" s="15" t="s">
        <v>47</v>
      </c>
      <c r="C12" s="16">
        <v>1300</v>
      </c>
      <c r="D12" s="16">
        <v>0</v>
      </c>
      <c r="E12" s="16">
        <f t="shared" si="4"/>
        <v>1300</v>
      </c>
    </row>
    <row r="13" spans="1:5" ht="20.100000000000001" customHeight="1" x14ac:dyDescent="0.2">
      <c r="A13" s="45">
        <v>3113</v>
      </c>
      <c r="B13" s="33" t="s">
        <v>48</v>
      </c>
      <c r="C13" s="51">
        <f t="shared" ref="C13:E13" si="6">C14</f>
        <v>235000</v>
      </c>
      <c r="D13" s="51">
        <f t="shared" si="6"/>
        <v>60000</v>
      </c>
      <c r="E13" s="51">
        <f t="shared" si="6"/>
        <v>295000</v>
      </c>
    </row>
    <row r="14" spans="1:5" ht="20.100000000000001" customHeight="1" x14ac:dyDescent="0.2">
      <c r="A14" s="46">
        <v>31131</v>
      </c>
      <c r="B14" s="15" t="s">
        <v>48</v>
      </c>
      <c r="C14" s="16">
        <v>235000</v>
      </c>
      <c r="D14" s="16">
        <v>60000</v>
      </c>
      <c r="E14" s="16">
        <f t="shared" si="4"/>
        <v>295000</v>
      </c>
    </row>
    <row r="15" spans="1:5" ht="20.100000000000001" customHeight="1" x14ac:dyDescent="0.2">
      <c r="A15" s="44">
        <v>312</v>
      </c>
      <c r="B15" s="31" t="s">
        <v>49</v>
      </c>
      <c r="C15" s="50">
        <f t="shared" ref="C15:E15" si="7">C16</f>
        <v>787000</v>
      </c>
      <c r="D15" s="50">
        <f t="shared" si="7"/>
        <v>30000</v>
      </c>
      <c r="E15" s="50">
        <f t="shared" si="7"/>
        <v>817000</v>
      </c>
    </row>
    <row r="16" spans="1:5" ht="20.100000000000001" customHeight="1" x14ac:dyDescent="0.2">
      <c r="A16" s="45">
        <v>3121</v>
      </c>
      <c r="B16" s="33" t="s">
        <v>49</v>
      </c>
      <c r="C16" s="51">
        <f t="shared" ref="C16" si="8">SUM(C17:C23)</f>
        <v>787000</v>
      </c>
      <c r="D16" s="51">
        <f t="shared" ref="D16:E16" si="9">SUM(D17:D23)</f>
        <v>30000</v>
      </c>
      <c r="E16" s="51">
        <f t="shared" si="9"/>
        <v>817000</v>
      </c>
    </row>
    <row r="17" spans="1:5" ht="20.100000000000001" customHeight="1" x14ac:dyDescent="0.2">
      <c r="A17" s="46">
        <v>31211</v>
      </c>
      <c r="B17" s="15" t="s">
        <v>50</v>
      </c>
      <c r="C17" s="16">
        <v>90000</v>
      </c>
      <c r="D17" s="16">
        <v>0</v>
      </c>
      <c r="E17" s="16">
        <f t="shared" si="4"/>
        <v>90000</v>
      </c>
    </row>
    <row r="18" spans="1:5" ht="20.100000000000001" customHeight="1" x14ac:dyDescent="0.2">
      <c r="A18" s="46">
        <v>31212</v>
      </c>
      <c r="B18" s="15" t="s">
        <v>51</v>
      </c>
      <c r="C18" s="16">
        <f>130000+45000+40000</f>
        <v>215000</v>
      </c>
      <c r="D18" s="16">
        <v>0</v>
      </c>
      <c r="E18" s="16">
        <f t="shared" si="4"/>
        <v>215000</v>
      </c>
    </row>
    <row r="19" spans="1:5" ht="20.100000000000001" customHeight="1" x14ac:dyDescent="0.2">
      <c r="A19" s="46">
        <v>31213</v>
      </c>
      <c r="B19" s="15" t="s">
        <v>52</v>
      </c>
      <c r="C19" s="16">
        <v>32000</v>
      </c>
      <c r="D19" s="16">
        <v>15000</v>
      </c>
      <c r="E19" s="16">
        <f t="shared" si="4"/>
        <v>47000</v>
      </c>
    </row>
    <row r="20" spans="1:5" ht="20.100000000000001" customHeight="1" x14ac:dyDescent="0.2">
      <c r="A20" s="46">
        <v>31214</v>
      </c>
      <c r="B20" s="15" t="s">
        <v>53</v>
      </c>
      <c r="C20" s="16">
        <v>25000</v>
      </c>
      <c r="D20" s="16">
        <v>0</v>
      </c>
      <c r="E20" s="16">
        <f t="shared" si="4"/>
        <v>25000</v>
      </c>
    </row>
    <row r="21" spans="1:5" ht="20.100000000000001" customHeight="1" x14ac:dyDescent="0.2">
      <c r="A21" s="46">
        <v>31215</v>
      </c>
      <c r="B21" s="15" t="s">
        <v>54</v>
      </c>
      <c r="C21" s="16">
        <v>20000</v>
      </c>
      <c r="D21" s="16">
        <v>0</v>
      </c>
      <c r="E21" s="16">
        <f t="shared" si="4"/>
        <v>20000</v>
      </c>
    </row>
    <row r="22" spans="1:5" ht="20.100000000000001" customHeight="1" x14ac:dyDescent="0.2">
      <c r="A22" s="46">
        <v>31216</v>
      </c>
      <c r="B22" s="15" t="s">
        <v>55</v>
      </c>
      <c r="C22" s="16">
        <v>130000</v>
      </c>
      <c r="D22" s="16">
        <v>0</v>
      </c>
      <c r="E22" s="16">
        <f t="shared" si="4"/>
        <v>130000</v>
      </c>
    </row>
    <row r="23" spans="1:5" ht="20.100000000000001" customHeight="1" x14ac:dyDescent="0.2">
      <c r="A23" s="46">
        <v>31219</v>
      </c>
      <c r="B23" s="15" t="s">
        <v>56</v>
      </c>
      <c r="C23" s="16">
        <v>275000</v>
      </c>
      <c r="D23" s="16">
        <v>15000</v>
      </c>
      <c r="E23" s="16">
        <f t="shared" si="4"/>
        <v>290000</v>
      </c>
    </row>
    <row r="24" spans="1:5" ht="20.100000000000001" customHeight="1" x14ac:dyDescent="0.2">
      <c r="A24" s="44">
        <v>313</v>
      </c>
      <c r="B24" s="31" t="s">
        <v>57</v>
      </c>
      <c r="C24" s="50">
        <f t="shared" ref="C24" si="10">C25+C28</f>
        <v>1685000</v>
      </c>
      <c r="D24" s="50">
        <f t="shared" ref="D24:E24" si="11">D25+D28</f>
        <v>155000</v>
      </c>
      <c r="E24" s="50">
        <f t="shared" si="11"/>
        <v>1840000</v>
      </c>
    </row>
    <row r="25" spans="1:5" ht="20.100000000000001" customHeight="1" x14ac:dyDescent="0.2">
      <c r="A25" s="45">
        <v>3132</v>
      </c>
      <c r="B25" s="33" t="s">
        <v>58</v>
      </c>
      <c r="C25" s="51">
        <f t="shared" ref="C25" si="12">SUM(C26:C27)</f>
        <v>1685000</v>
      </c>
      <c r="D25" s="51">
        <f t="shared" ref="D25:E25" si="13">SUM(D26:D27)</f>
        <v>155000</v>
      </c>
      <c r="E25" s="51">
        <f t="shared" si="13"/>
        <v>1840000</v>
      </c>
    </row>
    <row r="26" spans="1:5" ht="20.100000000000001" customHeight="1" x14ac:dyDescent="0.2">
      <c r="A26" s="46">
        <v>31321</v>
      </c>
      <c r="B26" s="15" t="s">
        <v>58</v>
      </c>
      <c r="C26" s="16">
        <v>1685000</v>
      </c>
      <c r="D26" s="16">
        <v>155000</v>
      </c>
      <c r="E26" s="16">
        <f t="shared" si="4"/>
        <v>1840000</v>
      </c>
    </row>
    <row r="27" spans="1:5" ht="20.100000000000001" customHeight="1" x14ac:dyDescent="0.2">
      <c r="A27" s="46">
        <v>31322</v>
      </c>
      <c r="B27" s="15" t="s">
        <v>59</v>
      </c>
      <c r="C27" s="16">
        <v>0</v>
      </c>
      <c r="D27" s="16">
        <v>0</v>
      </c>
      <c r="E27" s="16">
        <f t="shared" si="4"/>
        <v>0</v>
      </c>
    </row>
    <row r="28" spans="1:5" ht="20.100000000000001" customHeight="1" x14ac:dyDescent="0.2">
      <c r="A28" s="45">
        <v>3133</v>
      </c>
      <c r="B28" s="33" t="s">
        <v>60</v>
      </c>
      <c r="C28" s="51">
        <f>SUM(C29:C29)</f>
        <v>0</v>
      </c>
      <c r="D28" s="51">
        <f t="shared" ref="D28:E28" si="14">SUM(D29:D29)</f>
        <v>0</v>
      </c>
      <c r="E28" s="51">
        <f t="shared" si="14"/>
        <v>0</v>
      </c>
    </row>
    <row r="29" spans="1:5" ht="20.100000000000001" customHeight="1" x14ac:dyDescent="0.2">
      <c r="A29" s="46">
        <v>31332</v>
      </c>
      <c r="B29" s="15" t="s">
        <v>60</v>
      </c>
      <c r="C29" s="16">
        <v>0</v>
      </c>
      <c r="D29" s="16">
        <v>0</v>
      </c>
      <c r="E29" s="16">
        <f t="shared" si="4"/>
        <v>0</v>
      </c>
    </row>
    <row r="30" spans="1:5" ht="20.100000000000001" customHeight="1" x14ac:dyDescent="0.2">
      <c r="A30" s="43">
        <v>32</v>
      </c>
      <c r="B30" s="29" t="s">
        <v>61</v>
      </c>
      <c r="C30" s="49">
        <f>C31+C47+C92+C160+C163</f>
        <v>6495172.5</v>
      </c>
      <c r="D30" s="49">
        <f>D31+D47+D92+D160+D163</f>
        <v>-122165</v>
      </c>
      <c r="E30" s="49">
        <f>E31+E47+E92+E160+E163</f>
        <v>6373007.5</v>
      </c>
    </row>
    <row r="31" spans="1:5" ht="20.100000000000001" customHeight="1" x14ac:dyDescent="0.2">
      <c r="A31" s="44">
        <v>321</v>
      </c>
      <c r="B31" s="31" t="s">
        <v>62</v>
      </c>
      <c r="C31" s="50">
        <f t="shared" ref="C31" si="15">C32+C40+C42+C45</f>
        <v>345500</v>
      </c>
      <c r="D31" s="50">
        <f t="shared" ref="D31:E31" si="16">D32+D40+D42+D45</f>
        <v>0</v>
      </c>
      <c r="E31" s="50">
        <f t="shared" si="16"/>
        <v>345500</v>
      </c>
    </row>
    <row r="32" spans="1:5" ht="20.100000000000001" customHeight="1" x14ac:dyDescent="0.2">
      <c r="A32" s="45">
        <v>3211</v>
      </c>
      <c r="B32" s="33" t="s">
        <v>63</v>
      </c>
      <c r="C32" s="51">
        <f>SUM(C33:C39)</f>
        <v>65000</v>
      </c>
      <c r="D32" s="51">
        <f t="shared" ref="D32:E32" si="17">SUM(D33:D39)</f>
        <v>0</v>
      </c>
      <c r="E32" s="51">
        <f t="shared" si="17"/>
        <v>65000</v>
      </c>
    </row>
    <row r="33" spans="1:5" ht="20.100000000000001" customHeight="1" x14ac:dyDescent="0.2">
      <c r="A33" s="46">
        <v>32111</v>
      </c>
      <c r="B33" s="15" t="s">
        <v>64</v>
      </c>
      <c r="C33" s="16">
        <v>11000</v>
      </c>
      <c r="D33" s="16">
        <v>0</v>
      </c>
      <c r="E33" s="16">
        <f t="shared" si="4"/>
        <v>11000</v>
      </c>
    </row>
    <row r="34" spans="1:5" ht="20.100000000000001" customHeight="1" x14ac:dyDescent="0.2">
      <c r="A34" s="46">
        <v>32112</v>
      </c>
      <c r="B34" s="15" t="s">
        <v>65</v>
      </c>
      <c r="C34" s="16">
        <v>14000</v>
      </c>
      <c r="D34" s="16">
        <v>0</v>
      </c>
      <c r="E34" s="16">
        <f t="shared" si="4"/>
        <v>14000</v>
      </c>
    </row>
    <row r="35" spans="1:5" ht="20.100000000000001" customHeight="1" x14ac:dyDescent="0.2">
      <c r="A35" s="46">
        <v>32113</v>
      </c>
      <c r="B35" s="15" t="s">
        <v>66</v>
      </c>
      <c r="C35" s="16">
        <v>20000</v>
      </c>
      <c r="D35" s="16">
        <v>0</v>
      </c>
      <c r="E35" s="16">
        <f t="shared" si="4"/>
        <v>20000</v>
      </c>
    </row>
    <row r="36" spans="1:5" ht="20.100000000000001" customHeight="1" x14ac:dyDescent="0.2">
      <c r="A36" s="46">
        <v>32114</v>
      </c>
      <c r="B36" s="15" t="s">
        <v>67</v>
      </c>
      <c r="C36" s="16">
        <v>11000</v>
      </c>
      <c r="D36" s="16">
        <v>0</v>
      </c>
      <c r="E36" s="16">
        <f t="shared" si="4"/>
        <v>11000</v>
      </c>
    </row>
    <row r="37" spans="1:5" ht="20.100000000000001" customHeight="1" x14ac:dyDescent="0.2">
      <c r="A37" s="46">
        <v>32115</v>
      </c>
      <c r="B37" s="15" t="s">
        <v>68</v>
      </c>
      <c r="C37" s="16">
        <v>1000</v>
      </c>
      <c r="D37" s="16">
        <v>0</v>
      </c>
      <c r="E37" s="16">
        <f t="shared" si="4"/>
        <v>1000</v>
      </c>
    </row>
    <row r="38" spans="1:5" ht="20.100000000000001" customHeight="1" x14ac:dyDescent="0.2">
      <c r="A38" s="46">
        <v>32116</v>
      </c>
      <c r="B38" s="15" t="s">
        <v>69</v>
      </c>
      <c r="C38" s="16">
        <v>7500</v>
      </c>
      <c r="D38" s="16">
        <v>0</v>
      </c>
      <c r="E38" s="16">
        <f t="shared" si="4"/>
        <v>7500</v>
      </c>
    </row>
    <row r="39" spans="1:5" ht="20.100000000000001" customHeight="1" x14ac:dyDescent="0.2">
      <c r="A39" s="46">
        <v>32119</v>
      </c>
      <c r="B39" s="15" t="s">
        <v>70</v>
      </c>
      <c r="C39" s="16">
        <v>500</v>
      </c>
      <c r="D39" s="16">
        <v>0</v>
      </c>
      <c r="E39" s="16">
        <f t="shared" si="4"/>
        <v>500</v>
      </c>
    </row>
    <row r="40" spans="1:5" ht="20.100000000000001" customHeight="1" x14ac:dyDescent="0.2">
      <c r="A40" s="45">
        <v>3212</v>
      </c>
      <c r="B40" s="33" t="s">
        <v>71</v>
      </c>
      <c r="C40" s="51">
        <f t="shared" ref="C40:E40" si="18">C41</f>
        <v>240000</v>
      </c>
      <c r="D40" s="51">
        <f t="shared" si="18"/>
        <v>0</v>
      </c>
      <c r="E40" s="51">
        <f t="shared" si="18"/>
        <v>240000</v>
      </c>
    </row>
    <row r="41" spans="1:5" ht="20.100000000000001" customHeight="1" x14ac:dyDescent="0.2">
      <c r="A41" s="46">
        <v>32121</v>
      </c>
      <c r="B41" s="15" t="s">
        <v>72</v>
      </c>
      <c r="C41" s="16">
        <v>240000</v>
      </c>
      <c r="D41" s="16">
        <v>0</v>
      </c>
      <c r="E41" s="16">
        <f t="shared" si="4"/>
        <v>240000</v>
      </c>
    </row>
    <row r="42" spans="1:5" ht="20.100000000000001" customHeight="1" x14ac:dyDescent="0.2">
      <c r="A42" s="45">
        <v>3213</v>
      </c>
      <c r="B42" s="33" t="s">
        <v>73</v>
      </c>
      <c r="C42" s="51">
        <f t="shared" ref="C42:E42" si="19">SUM(C43:C44)</f>
        <v>35000</v>
      </c>
      <c r="D42" s="51">
        <f t="shared" si="19"/>
        <v>0</v>
      </c>
      <c r="E42" s="51">
        <f t="shared" si="19"/>
        <v>35000</v>
      </c>
    </row>
    <row r="43" spans="1:5" ht="20.100000000000001" customHeight="1" x14ac:dyDescent="0.2">
      <c r="A43" s="46">
        <v>32131</v>
      </c>
      <c r="B43" s="15" t="s">
        <v>74</v>
      </c>
      <c r="C43" s="16">
        <v>13000</v>
      </c>
      <c r="D43" s="16">
        <v>0</v>
      </c>
      <c r="E43" s="16">
        <f t="shared" si="4"/>
        <v>13000</v>
      </c>
    </row>
    <row r="44" spans="1:5" ht="20.100000000000001" customHeight="1" x14ac:dyDescent="0.2">
      <c r="A44" s="46">
        <v>32132</v>
      </c>
      <c r="B44" s="15" t="s">
        <v>75</v>
      </c>
      <c r="C44" s="16">
        <v>22000</v>
      </c>
      <c r="D44" s="16">
        <v>0</v>
      </c>
      <c r="E44" s="16">
        <f t="shared" si="4"/>
        <v>22000</v>
      </c>
    </row>
    <row r="45" spans="1:5" ht="20.100000000000001" customHeight="1" x14ac:dyDescent="0.2">
      <c r="A45" s="45">
        <v>3214</v>
      </c>
      <c r="B45" s="33" t="s">
        <v>76</v>
      </c>
      <c r="C45" s="51">
        <f t="shared" ref="C45:E45" si="20">C46</f>
        <v>5500</v>
      </c>
      <c r="D45" s="51">
        <f t="shared" si="20"/>
        <v>0</v>
      </c>
      <c r="E45" s="51">
        <f t="shared" si="20"/>
        <v>5500</v>
      </c>
    </row>
    <row r="46" spans="1:5" ht="20.100000000000001" customHeight="1" x14ac:dyDescent="0.2">
      <c r="A46" s="46">
        <v>32141</v>
      </c>
      <c r="B46" s="15" t="s">
        <v>77</v>
      </c>
      <c r="C46" s="16">
        <v>5500</v>
      </c>
      <c r="D46" s="16">
        <v>0</v>
      </c>
      <c r="E46" s="16">
        <f t="shared" si="4"/>
        <v>5500</v>
      </c>
    </row>
    <row r="47" spans="1:5" ht="20.100000000000001" customHeight="1" x14ac:dyDescent="0.2">
      <c r="A47" s="44">
        <v>322</v>
      </c>
      <c r="B47" s="31" t="s">
        <v>78</v>
      </c>
      <c r="C47" s="50">
        <f>C48+C56+C79+C84+C87+C90</f>
        <v>3450849</v>
      </c>
      <c r="D47" s="50">
        <f t="shared" ref="D47:E47" si="21">D48+D56+D79+D84+D87+D90</f>
        <v>-208850</v>
      </c>
      <c r="E47" s="50">
        <f t="shared" si="21"/>
        <v>3241999</v>
      </c>
    </row>
    <row r="48" spans="1:5" ht="20.100000000000001" customHeight="1" x14ac:dyDescent="0.2">
      <c r="A48" s="45">
        <v>3221</v>
      </c>
      <c r="B48" s="33" t="s">
        <v>79</v>
      </c>
      <c r="C48" s="51">
        <f t="shared" ref="C48" si="22">C49+C50+C51+C53</f>
        <v>212924</v>
      </c>
      <c r="D48" s="51">
        <f t="shared" ref="D48:E48" si="23">D49+D50+D51+D53</f>
        <v>-44301</v>
      </c>
      <c r="E48" s="51">
        <f t="shared" si="23"/>
        <v>168623</v>
      </c>
    </row>
    <row r="49" spans="1:5" ht="20.100000000000001" customHeight="1" x14ac:dyDescent="0.2">
      <c r="A49" s="52">
        <v>32211</v>
      </c>
      <c r="B49" s="53" t="s">
        <v>80</v>
      </c>
      <c r="C49" s="54">
        <v>65070</v>
      </c>
      <c r="D49" s="54">
        <v>-810</v>
      </c>
      <c r="E49" s="54">
        <f>C49+D49</f>
        <v>64260</v>
      </c>
    </row>
    <row r="50" spans="1:5" ht="20.100000000000001" customHeight="1" x14ac:dyDescent="0.2">
      <c r="A50" s="52">
        <v>32212</v>
      </c>
      <c r="B50" s="53" t="s">
        <v>81</v>
      </c>
      <c r="C50" s="54">
        <v>4459</v>
      </c>
      <c r="D50" s="54">
        <v>-56</v>
      </c>
      <c r="E50" s="54">
        <f>C50+D50</f>
        <v>4403</v>
      </c>
    </row>
    <row r="51" spans="1:5" ht="20.100000000000001" customHeight="1" x14ac:dyDescent="0.2">
      <c r="A51" s="52">
        <v>32214</v>
      </c>
      <c r="B51" s="53" t="s">
        <v>82</v>
      </c>
      <c r="C51" s="54">
        <f t="shared" ref="C51:E51" si="24">C52</f>
        <v>10845</v>
      </c>
      <c r="D51" s="54">
        <f t="shared" si="24"/>
        <v>-135</v>
      </c>
      <c r="E51" s="54">
        <f t="shared" si="24"/>
        <v>10710</v>
      </c>
    </row>
    <row r="52" spans="1:5" ht="20.100000000000001" customHeight="1" x14ac:dyDescent="0.2">
      <c r="A52" s="46">
        <v>3221416</v>
      </c>
      <c r="B52" s="15" t="s">
        <v>83</v>
      </c>
      <c r="C52" s="16">
        <v>10845</v>
      </c>
      <c r="D52" s="16">
        <v>-135</v>
      </c>
      <c r="E52" s="16">
        <f t="shared" si="4"/>
        <v>10710</v>
      </c>
    </row>
    <row r="53" spans="1:5" ht="20.100000000000001" customHeight="1" x14ac:dyDescent="0.2">
      <c r="A53" s="52">
        <v>32216</v>
      </c>
      <c r="B53" s="53" t="s">
        <v>84</v>
      </c>
      <c r="C53" s="54">
        <f t="shared" ref="C53:E53" si="25">SUM(C54:C55)</f>
        <v>132550</v>
      </c>
      <c r="D53" s="54">
        <f t="shared" si="25"/>
        <v>-43300</v>
      </c>
      <c r="E53" s="54">
        <f t="shared" si="25"/>
        <v>89250</v>
      </c>
    </row>
    <row r="54" spans="1:5" ht="20.100000000000001" customHeight="1" x14ac:dyDescent="0.2">
      <c r="A54" s="46">
        <v>3221614</v>
      </c>
      <c r="B54" s="15" t="s">
        <v>85</v>
      </c>
      <c r="C54" s="16">
        <v>96400</v>
      </c>
      <c r="D54" s="16">
        <v>-42850</v>
      </c>
      <c r="E54" s="16">
        <f t="shared" si="4"/>
        <v>53550</v>
      </c>
    </row>
    <row r="55" spans="1:5" ht="20.100000000000001" customHeight="1" x14ac:dyDescent="0.2">
      <c r="A55" s="46">
        <v>3221615</v>
      </c>
      <c r="B55" s="15" t="s">
        <v>86</v>
      </c>
      <c r="C55" s="16">
        <v>36150</v>
      </c>
      <c r="D55" s="16">
        <v>-450</v>
      </c>
      <c r="E55" s="16">
        <f t="shared" si="4"/>
        <v>35700</v>
      </c>
    </row>
    <row r="56" spans="1:5" ht="20.100000000000001" customHeight="1" x14ac:dyDescent="0.2">
      <c r="A56" s="45">
        <v>3222</v>
      </c>
      <c r="B56" s="33" t="s">
        <v>87</v>
      </c>
      <c r="C56" s="51">
        <f>C57+C77</f>
        <v>2435168</v>
      </c>
      <c r="D56" s="51">
        <f t="shared" ref="D56:E56" si="26">D57+D77</f>
        <v>-52200</v>
      </c>
      <c r="E56" s="51">
        <f t="shared" si="26"/>
        <v>2382968</v>
      </c>
    </row>
    <row r="57" spans="1:5" ht="20.100000000000001" customHeight="1" x14ac:dyDescent="0.2">
      <c r="A57" s="52">
        <v>32221</v>
      </c>
      <c r="B57" s="53" t="s">
        <v>88</v>
      </c>
      <c r="C57" s="54">
        <f>SUM(C58:C76)</f>
        <v>2409168</v>
      </c>
      <c r="D57" s="54">
        <f t="shared" ref="D57:E57" si="27">SUM(D58:D76)</f>
        <v>-63200</v>
      </c>
      <c r="E57" s="54">
        <f t="shared" si="27"/>
        <v>2345968</v>
      </c>
    </row>
    <row r="58" spans="1:5" ht="20.100000000000001" customHeight="1" x14ac:dyDescent="0.2">
      <c r="A58" s="46">
        <v>3222102</v>
      </c>
      <c r="B58" s="15" t="s">
        <v>89</v>
      </c>
      <c r="C58" s="16">
        <v>152355</v>
      </c>
      <c r="D58" s="16">
        <v>0</v>
      </c>
      <c r="E58" s="16">
        <f t="shared" si="4"/>
        <v>152355</v>
      </c>
    </row>
    <row r="59" spans="1:5" ht="20.100000000000001" customHeight="1" x14ac:dyDescent="0.2">
      <c r="A59" s="46">
        <v>3222103</v>
      </c>
      <c r="B59" s="15" t="s">
        <v>90</v>
      </c>
      <c r="C59" s="16">
        <v>56000</v>
      </c>
      <c r="D59" s="16">
        <v>7000</v>
      </c>
      <c r="E59" s="16">
        <f t="shared" si="4"/>
        <v>63000</v>
      </c>
    </row>
    <row r="60" spans="1:5" ht="20.100000000000001" customHeight="1" x14ac:dyDescent="0.2">
      <c r="A60" s="46">
        <v>3222104</v>
      </c>
      <c r="B60" s="15" t="s">
        <v>91</v>
      </c>
      <c r="C60" s="16">
        <v>32500</v>
      </c>
      <c r="D60" s="16">
        <v>0</v>
      </c>
      <c r="E60" s="16">
        <f t="shared" si="4"/>
        <v>32500</v>
      </c>
    </row>
    <row r="61" spans="1:5" ht="20.100000000000001" customHeight="1" x14ac:dyDescent="0.2">
      <c r="A61" s="46">
        <v>3222105</v>
      </c>
      <c r="B61" s="15" t="s">
        <v>92</v>
      </c>
      <c r="C61" s="16">
        <f>166500+206875+16500</f>
        <v>389875</v>
      </c>
      <c r="D61" s="16">
        <v>36750</v>
      </c>
      <c r="E61" s="16">
        <f t="shared" si="4"/>
        <v>426625</v>
      </c>
    </row>
    <row r="62" spans="1:5" ht="20.100000000000001" customHeight="1" x14ac:dyDescent="0.2">
      <c r="A62" s="46">
        <v>3222106</v>
      </c>
      <c r="B62" s="15" t="s">
        <v>93</v>
      </c>
      <c r="C62" s="16">
        <v>168625</v>
      </c>
      <c r="D62" s="16">
        <v>0</v>
      </c>
      <c r="E62" s="16">
        <f t="shared" si="4"/>
        <v>168625</v>
      </c>
    </row>
    <row r="63" spans="1:5" ht="20.100000000000001" customHeight="1" x14ac:dyDescent="0.2">
      <c r="A63" s="46">
        <v>3222107</v>
      </c>
      <c r="B63" s="15" t="s">
        <v>94</v>
      </c>
      <c r="C63" s="16">
        <v>3250</v>
      </c>
      <c r="D63" s="16">
        <v>0</v>
      </c>
      <c r="E63" s="16">
        <f t="shared" si="4"/>
        <v>3250</v>
      </c>
    </row>
    <row r="64" spans="1:5" ht="20.100000000000001" customHeight="1" x14ac:dyDescent="0.2">
      <c r="A64" s="46">
        <v>3222108</v>
      </c>
      <c r="B64" s="15" t="s">
        <v>95</v>
      </c>
      <c r="C64" s="16">
        <v>31250</v>
      </c>
      <c r="D64" s="16">
        <v>-5000</v>
      </c>
      <c r="E64" s="16">
        <f t="shared" si="4"/>
        <v>26250</v>
      </c>
    </row>
    <row r="65" spans="1:5" ht="20.100000000000001" customHeight="1" x14ac:dyDescent="0.2">
      <c r="A65" s="46">
        <v>3222109</v>
      </c>
      <c r="B65" s="15" t="s">
        <v>96</v>
      </c>
      <c r="C65" s="16">
        <v>23000</v>
      </c>
      <c r="D65" s="16">
        <v>0</v>
      </c>
      <c r="E65" s="16">
        <f t="shared" si="4"/>
        <v>23000</v>
      </c>
    </row>
    <row r="66" spans="1:5" ht="20.100000000000001" customHeight="1" x14ac:dyDescent="0.2">
      <c r="A66" s="46">
        <v>3222110</v>
      </c>
      <c r="B66" s="15" t="s">
        <v>97</v>
      </c>
      <c r="C66" s="16">
        <v>30850</v>
      </c>
      <c r="D66" s="16">
        <v>0</v>
      </c>
      <c r="E66" s="16">
        <f t="shared" si="4"/>
        <v>30850</v>
      </c>
    </row>
    <row r="67" spans="1:5" ht="20.100000000000001" customHeight="1" x14ac:dyDescent="0.2">
      <c r="A67" s="46">
        <v>3222111</v>
      </c>
      <c r="B67" s="15" t="s">
        <v>98</v>
      </c>
      <c r="C67" s="16">
        <v>161250</v>
      </c>
      <c r="D67" s="16">
        <v>0</v>
      </c>
      <c r="E67" s="16">
        <f t="shared" si="4"/>
        <v>161250</v>
      </c>
    </row>
    <row r="68" spans="1:5" ht="20.100000000000001" customHeight="1" x14ac:dyDescent="0.2">
      <c r="A68" s="46">
        <v>3222112</v>
      </c>
      <c r="B68" s="15" t="s">
        <v>99</v>
      </c>
      <c r="C68" s="16">
        <v>14125</v>
      </c>
      <c r="D68" s="16">
        <v>0</v>
      </c>
      <c r="E68" s="16">
        <f t="shared" si="4"/>
        <v>14125</v>
      </c>
    </row>
    <row r="69" spans="1:5" ht="20.100000000000001" customHeight="1" x14ac:dyDescent="0.2">
      <c r="A69" s="46">
        <v>3222120</v>
      </c>
      <c r="B69" s="15" t="s">
        <v>100</v>
      </c>
      <c r="C69" s="16">
        <v>20000</v>
      </c>
      <c r="D69" s="16">
        <v>0</v>
      </c>
      <c r="E69" s="16">
        <f t="shared" si="4"/>
        <v>20000</v>
      </c>
    </row>
    <row r="70" spans="1:5" ht="20.100000000000001" customHeight="1" x14ac:dyDescent="0.2">
      <c r="A70" s="46">
        <v>3222133</v>
      </c>
      <c r="B70" s="15" t="s">
        <v>101</v>
      </c>
      <c r="C70" s="16">
        <f>761250+289825</f>
        <v>1051075</v>
      </c>
      <c r="D70" s="16">
        <v>-125000</v>
      </c>
      <c r="E70" s="16">
        <f t="shared" si="4"/>
        <v>926075</v>
      </c>
    </row>
    <row r="71" spans="1:5" ht="20.100000000000001" customHeight="1" x14ac:dyDescent="0.2">
      <c r="A71" s="46">
        <v>3222135</v>
      </c>
      <c r="B71" s="15" t="s">
        <v>102</v>
      </c>
      <c r="C71" s="16">
        <v>23750</v>
      </c>
      <c r="D71" s="16">
        <v>0</v>
      </c>
      <c r="E71" s="16">
        <f t="shared" si="4"/>
        <v>23750</v>
      </c>
    </row>
    <row r="72" spans="1:5" ht="20.100000000000001" customHeight="1" x14ac:dyDescent="0.2">
      <c r="A72" s="46">
        <v>3222137</v>
      </c>
      <c r="B72" s="15" t="s">
        <v>103</v>
      </c>
      <c r="C72" s="16">
        <v>23250</v>
      </c>
      <c r="D72" s="16">
        <v>0</v>
      </c>
      <c r="E72" s="16">
        <f t="shared" si="4"/>
        <v>23250</v>
      </c>
    </row>
    <row r="73" spans="1:5" ht="20.100000000000001" customHeight="1" x14ac:dyDescent="0.2">
      <c r="A73" s="46">
        <v>3222138</v>
      </c>
      <c r="B73" s="15" t="s">
        <v>104</v>
      </c>
      <c r="C73" s="16">
        <v>36150</v>
      </c>
      <c r="D73" s="16">
        <v>-450</v>
      </c>
      <c r="E73" s="16">
        <f t="shared" si="4"/>
        <v>35700</v>
      </c>
    </row>
    <row r="74" spans="1:5" ht="20.100000000000001" customHeight="1" x14ac:dyDescent="0.2">
      <c r="A74" s="46">
        <v>3222139</v>
      </c>
      <c r="B74" s="15" t="s">
        <v>105</v>
      </c>
      <c r="C74" s="16">
        <v>99363</v>
      </c>
      <c r="D74" s="16">
        <v>0</v>
      </c>
      <c r="E74" s="16">
        <f t="shared" ref="E74:E136" si="28">C74+D74</f>
        <v>99363</v>
      </c>
    </row>
    <row r="75" spans="1:5" ht="20.100000000000001" customHeight="1" x14ac:dyDescent="0.2">
      <c r="A75" s="46">
        <v>3222140</v>
      </c>
      <c r="B75" s="15" t="s">
        <v>106</v>
      </c>
      <c r="C75" s="16">
        <v>26500</v>
      </c>
      <c r="D75" s="16">
        <v>3500</v>
      </c>
      <c r="E75" s="16">
        <f t="shared" si="28"/>
        <v>30000</v>
      </c>
    </row>
    <row r="76" spans="1:5" ht="20.100000000000001" customHeight="1" x14ac:dyDescent="0.2">
      <c r="A76" s="46">
        <v>3222141</v>
      </c>
      <c r="B76" s="15" t="s">
        <v>107</v>
      </c>
      <c r="C76" s="16">
        <v>66000</v>
      </c>
      <c r="D76" s="16">
        <v>20000</v>
      </c>
      <c r="E76" s="16">
        <f t="shared" si="28"/>
        <v>86000</v>
      </c>
    </row>
    <row r="77" spans="1:5" ht="20.100000000000001" customHeight="1" x14ac:dyDescent="0.2">
      <c r="A77" s="52">
        <v>32229</v>
      </c>
      <c r="B77" s="53" t="s">
        <v>108</v>
      </c>
      <c r="C77" s="54">
        <f t="shared" ref="C77:E77" si="29">C78</f>
        <v>26000</v>
      </c>
      <c r="D77" s="54">
        <f t="shared" si="29"/>
        <v>11000</v>
      </c>
      <c r="E77" s="54">
        <f t="shared" si="29"/>
        <v>37000</v>
      </c>
    </row>
    <row r="78" spans="1:5" ht="20.100000000000001" customHeight="1" x14ac:dyDescent="0.2">
      <c r="A78" s="46">
        <v>3222921</v>
      </c>
      <c r="B78" s="15" t="s">
        <v>109</v>
      </c>
      <c r="C78" s="16">
        <v>26000</v>
      </c>
      <c r="D78" s="16">
        <v>11000</v>
      </c>
      <c r="E78" s="16">
        <f t="shared" si="28"/>
        <v>37000</v>
      </c>
    </row>
    <row r="79" spans="1:5" ht="20.100000000000001" customHeight="1" x14ac:dyDescent="0.2">
      <c r="A79" s="45">
        <v>3223</v>
      </c>
      <c r="B79" s="33" t="s">
        <v>110</v>
      </c>
      <c r="C79" s="51">
        <f t="shared" ref="C79:E79" si="30">SUM(C80:C83)</f>
        <v>397777</v>
      </c>
      <c r="D79" s="51">
        <f t="shared" si="30"/>
        <v>-2909</v>
      </c>
      <c r="E79" s="51">
        <f t="shared" si="30"/>
        <v>394868</v>
      </c>
    </row>
    <row r="80" spans="1:5" ht="20.100000000000001" customHeight="1" x14ac:dyDescent="0.2">
      <c r="A80" s="46">
        <v>32231</v>
      </c>
      <c r="B80" s="15" t="s">
        <v>111</v>
      </c>
      <c r="C80" s="16">
        <v>200151</v>
      </c>
      <c r="D80" s="16">
        <v>-2492</v>
      </c>
      <c r="E80" s="16">
        <f t="shared" si="28"/>
        <v>197659</v>
      </c>
    </row>
    <row r="81" spans="1:5" ht="20.100000000000001" customHeight="1" x14ac:dyDescent="0.2">
      <c r="A81" s="46">
        <v>32232</v>
      </c>
      <c r="B81" s="15" t="s">
        <v>112</v>
      </c>
      <c r="C81" s="16">
        <v>3500</v>
      </c>
      <c r="D81" s="16">
        <v>2000</v>
      </c>
      <c r="E81" s="16">
        <f t="shared" si="28"/>
        <v>5500</v>
      </c>
    </row>
    <row r="82" spans="1:5" ht="20.100000000000001" customHeight="1" x14ac:dyDescent="0.2">
      <c r="A82" s="46">
        <v>32233</v>
      </c>
      <c r="B82" s="15" t="s">
        <v>113</v>
      </c>
      <c r="C82" s="16">
        <v>151951</v>
      </c>
      <c r="D82" s="16">
        <v>-1892</v>
      </c>
      <c r="E82" s="16">
        <f t="shared" si="28"/>
        <v>150059</v>
      </c>
    </row>
    <row r="83" spans="1:5" ht="20.100000000000001" customHeight="1" x14ac:dyDescent="0.2">
      <c r="A83" s="46">
        <v>32234</v>
      </c>
      <c r="B83" s="15" t="s">
        <v>114</v>
      </c>
      <c r="C83" s="16">
        <v>42175</v>
      </c>
      <c r="D83" s="16">
        <v>-525</v>
      </c>
      <c r="E83" s="16">
        <f t="shared" si="28"/>
        <v>41650</v>
      </c>
    </row>
    <row r="84" spans="1:5" ht="20.100000000000001" customHeight="1" x14ac:dyDescent="0.2">
      <c r="A84" s="45">
        <v>3224</v>
      </c>
      <c r="B84" s="33" t="s">
        <v>115</v>
      </c>
      <c r="C84" s="51">
        <f t="shared" ref="C84:E84" si="31">SUM(C85:C86)</f>
        <v>223330</v>
      </c>
      <c r="D84" s="51">
        <f t="shared" si="31"/>
        <v>-390</v>
      </c>
      <c r="E84" s="51">
        <f t="shared" si="31"/>
        <v>222940</v>
      </c>
    </row>
    <row r="85" spans="1:5" ht="20.100000000000001" customHeight="1" x14ac:dyDescent="0.2">
      <c r="A85" s="46">
        <v>32242</v>
      </c>
      <c r="B85" s="15" t="s">
        <v>116</v>
      </c>
      <c r="C85" s="16">
        <v>192000</v>
      </c>
      <c r="D85" s="16">
        <v>0</v>
      </c>
      <c r="E85" s="16">
        <f t="shared" si="28"/>
        <v>192000</v>
      </c>
    </row>
    <row r="86" spans="1:5" ht="20.100000000000001" customHeight="1" x14ac:dyDescent="0.2">
      <c r="A86" s="46">
        <v>32244</v>
      </c>
      <c r="B86" s="15" t="s">
        <v>117</v>
      </c>
      <c r="C86" s="16">
        <v>31330</v>
      </c>
      <c r="D86" s="16">
        <v>-390</v>
      </c>
      <c r="E86" s="16">
        <f t="shared" si="28"/>
        <v>30940</v>
      </c>
    </row>
    <row r="87" spans="1:5" ht="20.100000000000001" customHeight="1" x14ac:dyDescent="0.2">
      <c r="A87" s="45">
        <v>3225</v>
      </c>
      <c r="B87" s="33" t="s">
        <v>118</v>
      </c>
      <c r="C87" s="51">
        <f t="shared" ref="C87:E87" si="32">SUM(C88:C89)</f>
        <v>25000</v>
      </c>
      <c r="D87" s="51">
        <f t="shared" si="32"/>
        <v>0</v>
      </c>
      <c r="E87" s="51">
        <f t="shared" si="32"/>
        <v>25000</v>
      </c>
    </row>
    <row r="88" spans="1:5" ht="20.100000000000001" customHeight="1" x14ac:dyDescent="0.2">
      <c r="A88" s="46">
        <v>32251</v>
      </c>
      <c r="B88" s="15" t="s">
        <v>119</v>
      </c>
      <c r="C88" s="16">
        <v>25000</v>
      </c>
      <c r="D88" s="16">
        <v>0</v>
      </c>
      <c r="E88" s="16">
        <f t="shared" si="28"/>
        <v>25000</v>
      </c>
    </row>
    <row r="89" spans="1:5" ht="20.100000000000001" customHeight="1" x14ac:dyDescent="0.2">
      <c r="A89" s="46">
        <v>32252</v>
      </c>
      <c r="B89" s="15" t="s">
        <v>120</v>
      </c>
      <c r="C89" s="16">
        <v>0</v>
      </c>
      <c r="D89" s="16">
        <v>0</v>
      </c>
      <c r="E89" s="16">
        <f t="shared" si="28"/>
        <v>0</v>
      </c>
    </row>
    <row r="90" spans="1:5" ht="20.100000000000001" customHeight="1" x14ac:dyDescent="0.2">
      <c r="A90" s="45">
        <v>3227</v>
      </c>
      <c r="B90" s="33" t="s">
        <v>121</v>
      </c>
      <c r="C90" s="51">
        <f t="shared" ref="C90:E90" si="33">C91</f>
        <v>156650</v>
      </c>
      <c r="D90" s="51">
        <f t="shared" si="33"/>
        <v>-109050</v>
      </c>
      <c r="E90" s="51">
        <f t="shared" si="33"/>
        <v>47600</v>
      </c>
    </row>
    <row r="91" spans="1:5" ht="20.100000000000001" customHeight="1" x14ac:dyDescent="0.2">
      <c r="A91" s="46">
        <v>32271</v>
      </c>
      <c r="B91" s="15" t="s">
        <v>121</v>
      </c>
      <c r="C91" s="16">
        <v>156650</v>
      </c>
      <c r="D91" s="16">
        <v>-109050</v>
      </c>
      <c r="E91" s="16">
        <f t="shared" si="28"/>
        <v>47600</v>
      </c>
    </row>
    <row r="92" spans="1:5" ht="20.100000000000001" customHeight="1" x14ac:dyDescent="0.2">
      <c r="A92" s="44">
        <v>323</v>
      </c>
      <c r="B92" s="31" t="s">
        <v>122</v>
      </c>
      <c r="C92" s="50">
        <f>C93+C98+C112+C114+C123+C129+C137+C150+C154</f>
        <v>2467210.5</v>
      </c>
      <c r="D92" s="50">
        <f>D93+D98+D112+D114+D123+D129+D137+D150+D154</f>
        <v>60783</v>
      </c>
      <c r="E92" s="50">
        <f>E93+E98+E112+E114+E123+E129+E137+E150+E154</f>
        <v>2527993.5</v>
      </c>
    </row>
    <row r="93" spans="1:5" ht="20.100000000000001" customHeight="1" x14ac:dyDescent="0.2">
      <c r="A93" s="45">
        <v>3231</v>
      </c>
      <c r="B93" s="33" t="s">
        <v>123</v>
      </c>
      <c r="C93" s="51">
        <f t="shared" ref="C93" si="34">SUM(C94:C97)</f>
        <v>121705</v>
      </c>
      <c r="D93" s="51">
        <f t="shared" ref="D93:E93" si="35">SUM(D94:D97)</f>
        <v>-1415</v>
      </c>
      <c r="E93" s="51">
        <f t="shared" si="35"/>
        <v>120290</v>
      </c>
    </row>
    <row r="94" spans="1:5" ht="20.100000000000001" customHeight="1" x14ac:dyDescent="0.2">
      <c r="A94" s="46">
        <v>32311</v>
      </c>
      <c r="B94" s="15" t="s">
        <v>124</v>
      </c>
      <c r="C94" s="16">
        <v>91580</v>
      </c>
      <c r="D94" s="16">
        <v>-1140</v>
      </c>
      <c r="E94" s="16">
        <f t="shared" si="28"/>
        <v>90440</v>
      </c>
    </row>
    <row r="95" spans="1:5" ht="20.100000000000001" customHeight="1" x14ac:dyDescent="0.2">
      <c r="A95" s="46">
        <v>32313</v>
      </c>
      <c r="B95" s="15" t="s">
        <v>125</v>
      </c>
      <c r="C95" s="16">
        <v>30125</v>
      </c>
      <c r="D95" s="16">
        <v>-375</v>
      </c>
      <c r="E95" s="16">
        <f t="shared" si="28"/>
        <v>29750</v>
      </c>
    </row>
    <row r="96" spans="1:5" ht="20.100000000000001" customHeight="1" x14ac:dyDescent="0.2">
      <c r="A96" s="46">
        <v>32314</v>
      </c>
      <c r="B96" s="15" t="s">
        <v>126</v>
      </c>
      <c r="C96" s="16">
        <v>0</v>
      </c>
      <c r="D96" s="16">
        <v>100</v>
      </c>
      <c r="E96" s="16">
        <f t="shared" si="28"/>
        <v>100</v>
      </c>
    </row>
    <row r="97" spans="1:5" ht="20.100000000000001" customHeight="1" x14ac:dyDescent="0.2">
      <c r="A97" s="46">
        <v>32319</v>
      </c>
      <c r="B97" s="15" t="s">
        <v>253</v>
      </c>
      <c r="C97" s="16">
        <v>0</v>
      </c>
      <c r="D97" s="16">
        <v>0</v>
      </c>
      <c r="E97" s="16">
        <f t="shared" si="28"/>
        <v>0</v>
      </c>
    </row>
    <row r="98" spans="1:5" ht="20.100000000000001" customHeight="1" x14ac:dyDescent="0.2">
      <c r="A98" s="45">
        <v>3232</v>
      </c>
      <c r="B98" s="33" t="s">
        <v>127</v>
      </c>
      <c r="C98" s="51">
        <f t="shared" ref="C98" si="36">C99+C103+C107+C110</f>
        <v>418748.5</v>
      </c>
      <c r="D98" s="51">
        <f t="shared" ref="D98:E98" si="37">D99+D103+D107+D110</f>
        <v>64157</v>
      </c>
      <c r="E98" s="51">
        <f t="shared" si="37"/>
        <v>482905.5</v>
      </c>
    </row>
    <row r="99" spans="1:5" ht="20.100000000000001" customHeight="1" x14ac:dyDescent="0.2">
      <c r="A99" s="52">
        <v>32321</v>
      </c>
      <c r="B99" s="53" t="s">
        <v>128</v>
      </c>
      <c r="C99" s="54">
        <f t="shared" ref="C99" si="38">SUM(C100:C102)</f>
        <v>15906</v>
      </c>
      <c r="D99" s="54">
        <f t="shared" ref="D99:E99" si="39">SUM(D100:D102)</f>
        <v>8254</v>
      </c>
      <c r="E99" s="54">
        <f t="shared" si="39"/>
        <v>24160</v>
      </c>
    </row>
    <row r="100" spans="1:5" ht="20.100000000000001" customHeight="1" x14ac:dyDescent="0.2">
      <c r="A100" s="46">
        <v>323210</v>
      </c>
      <c r="B100" s="15" t="s">
        <v>129</v>
      </c>
      <c r="C100" s="16">
        <v>15906</v>
      </c>
      <c r="D100" s="16">
        <v>8254</v>
      </c>
      <c r="E100" s="16">
        <f t="shared" si="28"/>
        <v>24160</v>
      </c>
    </row>
    <row r="101" spans="1:5" ht="20.100000000000001" customHeight="1" x14ac:dyDescent="0.2">
      <c r="A101" s="46">
        <v>3232101</v>
      </c>
      <c r="B101" s="15" t="s">
        <v>130</v>
      </c>
      <c r="C101" s="16">
        <v>0</v>
      </c>
      <c r="D101" s="16">
        <v>0</v>
      </c>
      <c r="E101" s="16">
        <f t="shared" si="28"/>
        <v>0</v>
      </c>
    </row>
    <row r="102" spans="1:5" ht="20.100000000000001" customHeight="1" x14ac:dyDescent="0.2">
      <c r="A102" s="46">
        <v>323211</v>
      </c>
      <c r="B102" s="15" t="s">
        <v>131</v>
      </c>
      <c r="C102" s="16">
        <v>0</v>
      </c>
      <c r="D102" s="16">
        <v>0</v>
      </c>
      <c r="E102" s="16">
        <f t="shared" si="28"/>
        <v>0</v>
      </c>
    </row>
    <row r="103" spans="1:5" ht="20.100000000000001" customHeight="1" x14ac:dyDescent="0.2">
      <c r="A103" s="52">
        <v>32322</v>
      </c>
      <c r="B103" s="53" t="s">
        <v>132</v>
      </c>
      <c r="C103" s="54">
        <f t="shared" ref="C103:E103" si="40">SUM(C104:C106)</f>
        <v>353437</v>
      </c>
      <c r="D103" s="54">
        <f t="shared" si="40"/>
        <v>37479</v>
      </c>
      <c r="E103" s="54">
        <f t="shared" si="40"/>
        <v>390916</v>
      </c>
    </row>
    <row r="104" spans="1:5" ht="20.100000000000001" customHeight="1" x14ac:dyDescent="0.2">
      <c r="A104" s="46">
        <v>323220</v>
      </c>
      <c r="B104" s="15" t="s">
        <v>133</v>
      </c>
      <c r="C104" s="16">
        <v>333437</v>
      </c>
      <c r="D104" s="16">
        <v>37479</v>
      </c>
      <c r="E104" s="16">
        <f t="shared" si="28"/>
        <v>370916</v>
      </c>
    </row>
    <row r="105" spans="1:5" ht="20.100000000000001" customHeight="1" x14ac:dyDescent="0.2">
      <c r="A105" s="46">
        <v>323221</v>
      </c>
      <c r="B105" s="15" t="s">
        <v>134</v>
      </c>
      <c r="C105" s="16">
        <v>0</v>
      </c>
      <c r="D105" s="16">
        <v>0</v>
      </c>
      <c r="E105" s="16">
        <f t="shared" si="28"/>
        <v>0</v>
      </c>
    </row>
    <row r="106" spans="1:5" ht="20.100000000000001" customHeight="1" x14ac:dyDescent="0.2">
      <c r="A106" s="46">
        <v>323222</v>
      </c>
      <c r="B106" s="15" t="s">
        <v>135</v>
      </c>
      <c r="C106" s="16">
        <v>20000</v>
      </c>
      <c r="D106" s="16">
        <v>0</v>
      </c>
      <c r="E106" s="16">
        <f t="shared" si="28"/>
        <v>20000</v>
      </c>
    </row>
    <row r="107" spans="1:5" ht="20.100000000000001" customHeight="1" x14ac:dyDescent="0.2">
      <c r="A107" s="52">
        <v>32323</v>
      </c>
      <c r="B107" s="53" t="s">
        <v>136</v>
      </c>
      <c r="C107" s="54">
        <f t="shared" ref="C107:E107" si="41">SUM(C108:C109)</f>
        <v>49405.5</v>
      </c>
      <c r="D107" s="54">
        <f t="shared" si="41"/>
        <v>18424</v>
      </c>
      <c r="E107" s="54">
        <f t="shared" si="41"/>
        <v>67829.5</v>
      </c>
    </row>
    <row r="108" spans="1:5" ht="20.100000000000001" customHeight="1" x14ac:dyDescent="0.2">
      <c r="A108" s="46">
        <v>323230</v>
      </c>
      <c r="B108" s="15" t="s">
        <v>137</v>
      </c>
      <c r="C108" s="16">
        <v>46393</v>
      </c>
      <c r="D108" s="16">
        <v>18462</v>
      </c>
      <c r="E108" s="16">
        <f t="shared" si="28"/>
        <v>64855</v>
      </c>
    </row>
    <row r="109" spans="1:5" ht="20.100000000000001" customHeight="1" x14ac:dyDescent="0.2">
      <c r="A109" s="46">
        <v>323231</v>
      </c>
      <c r="B109" s="15" t="s">
        <v>138</v>
      </c>
      <c r="C109" s="16">
        <v>3012.5</v>
      </c>
      <c r="D109" s="16">
        <v>-38</v>
      </c>
      <c r="E109" s="16">
        <f t="shared" si="28"/>
        <v>2974.5</v>
      </c>
    </row>
    <row r="110" spans="1:5" ht="20.100000000000001" customHeight="1" x14ac:dyDescent="0.2">
      <c r="A110" s="52">
        <v>32329</v>
      </c>
      <c r="B110" s="53" t="s">
        <v>139</v>
      </c>
      <c r="C110" s="54">
        <f t="shared" ref="C110:E110" si="42">C111</f>
        <v>0</v>
      </c>
      <c r="D110" s="54">
        <f t="shared" si="42"/>
        <v>0</v>
      </c>
      <c r="E110" s="54">
        <f t="shared" si="42"/>
        <v>0</v>
      </c>
    </row>
    <row r="111" spans="1:5" ht="20.100000000000001" customHeight="1" x14ac:dyDescent="0.2">
      <c r="A111" s="46">
        <v>323290</v>
      </c>
      <c r="B111" s="15" t="s">
        <v>140</v>
      </c>
      <c r="C111" s="16">
        <v>0</v>
      </c>
      <c r="D111" s="16">
        <v>0</v>
      </c>
      <c r="E111" s="16">
        <f t="shared" si="28"/>
        <v>0</v>
      </c>
    </row>
    <row r="112" spans="1:5" ht="20.100000000000001" customHeight="1" x14ac:dyDescent="0.2">
      <c r="A112" s="45">
        <v>3233</v>
      </c>
      <c r="B112" s="33" t="s">
        <v>141</v>
      </c>
      <c r="C112" s="51">
        <f t="shared" ref="C112:E112" si="43">C113</f>
        <v>28859</v>
      </c>
      <c r="D112" s="51">
        <f t="shared" si="43"/>
        <v>11484</v>
      </c>
      <c r="E112" s="51">
        <f t="shared" si="43"/>
        <v>40343</v>
      </c>
    </row>
    <row r="113" spans="1:5" ht="20.100000000000001" customHeight="1" x14ac:dyDescent="0.2">
      <c r="A113" s="46">
        <v>32339</v>
      </c>
      <c r="B113" s="15" t="s">
        <v>142</v>
      </c>
      <c r="C113" s="16">
        <v>28859</v>
      </c>
      <c r="D113" s="16">
        <v>11484</v>
      </c>
      <c r="E113" s="16">
        <f t="shared" si="28"/>
        <v>40343</v>
      </c>
    </row>
    <row r="114" spans="1:5" ht="20.100000000000001" customHeight="1" x14ac:dyDescent="0.2">
      <c r="A114" s="45">
        <v>3234</v>
      </c>
      <c r="B114" s="33" t="s">
        <v>143</v>
      </c>
      <c r="C114" s="51">
        <f t="shared" ref="C114:E114" si="44">SUM(C115:C119)</f>
        <v>359117</v>
      </c>
      <c r="D114" s="51">
        <f t="shared" si="44"/>
        <v>-170</v>
      </c>
      <c r="E114" s="51">
        <f t="shared" si="44"/>
        <v>358947</v>
      </c>
    </row>
    <row r="115" spans="1:5" ht="20.100000000000001" customHeight="1" x14ac:dyDescent="0.2">
      <c r="A115" s="46">
        <v>32341</v>
      </c>
      <c r="B115" s="15" t="s">
        <v>144</v>
      </c>
      <c r="C115" s="16">
        <v>25000</v>
      </c>
      <c r="D115" s="16">
        <v>0</v>
      </c>
      <c r="E115" s="16">
        <f t="shared" si="28"/>
        <v>25000</v>
      </c>
    </row>
    <row r="116" spans="1:5" ht="20.100000000000001" customHeight="1" x14ac:dyDescent="0.2">
      <c r="A116" s="46">
        <v>32342</v>
      </c>
      <c r="B116" s="15" t="s">
        <v>145</v>
      </c>
      <c r="C116" s="16">
        <v>115000</v>
      </c>
      <c r="D116" s="16">
        <v>0</v>
      </c>
      <c r="E116" s="16">
        <f t="shared" si="28"/>
        <v>115000</v>
      </c>
    </row>
    <row r="117" spans="1:5" ht="20.100000000000001" customHeight="1" x14ac:dyDescent="0.2">
      <c r="A117" s="46">
        <v>32344</v>
      </c>
      <c r="B117" s="15" t="s">
        <v>146</v>
      </c>
      <c r="C117" s="16">
        <v>2410</v>
      </c>
      <c r="D117" s="16">
        <v>-30</v>
      </c>
      <c r="E117" s="16">
        <f t="shared" si="28"/>
        <v>2380</v>
      </c>
    </row>
    <row r="118" spans="1:5" ht="20.100000000000001" customHeight="1" x14ac:dyDescent="0.2">
      <c r="A118" s="46">
        <v>32347</v>
      </c>
      <c r="B118" s="15" t="s">
        <v>147</v>
      </c>
      <c r="C118" s="16">
        <v>4000</v>
      </c>
      <c r="D118" s="16">
        <v>0</v>
      </c>
      <c r="E118" s="16">
        <f t="shared" si="28"/>
        <v>4000</v>
      </c>
    </row>
    <row r="119" spans="1:5" ht="20.100000000000001" customHeight="1" x14ac:dyDescent="0.2">
      <c r="A119" s="52">
        <v>32349</v>
      </c>
      <c r="B119" s="53" t="s">
        <v>148</v>
      </c>
      <c r="C119" s="54">
        <f>SUM(C120:C122)</f>
        <v>212707</v>
      </c>
      <c r="D119" s="54">
        <f t="shared" ref="D119:E119" si="45">SUM(D120:D122)</f>
        <v>-140</v>
      </c>
      <c r="E119" s="54">
        <f t="shared" si="45"/>
        <v>212567</v>
      </c>
    </row>
    <row r="120" spans="1:5" ht="20.100000000000001" customHeight="1" x14ac:dyDescent="0.2">
      <c r="A120" s="46">
        <v>323490</v>
      </c>
      <c r="B120" s="15" t="s">
        <v>149</v>
      </c>
      <c r="C120" s="16">
        <v>200000</v>
      </c>
      <c r="D120" s="16">
        <v>0</v>
      </c>
      <c r="E120" s="16">
        <f t="shared" si="28"/>
        <v>200000</v>
      </c>
    </row>
    <row r="121" spans="1:5" ht="20.100000000000001" customHeight="1" x14ac:dyDescent="0.2">
      <c r="A121" s="46">
        <v>323492</v>
      </c>
      <c r="B121" s="15" t="s">
        <v>150</v>
      </c>
      <c r="C121" s="16">
        <v>11207</v>
      </c>
      <c r="D121" s="16">
        <v>-140</v>
      </c>
      <c r="E121" s="16">
        <f t="shared" si="28"/>
        <v>11067</v>
      </c>
    </row>
    <row r="122" spans="1:5" ht="20.100000000000001" customHeight="1" x14ac:dyDescent="0.2">
      <c r="A122" s="46">
        <v>323493</v>
      </c>
      <c r="B122" s="15" t="s">
        <v>151</v>
      </c>
      <c r="C122" s="16">
        <v>1500</v>
      </c>
      <c r="D122" s="16">
        <v>0</v>
      </c>
      <c r="E122" s="16">
        <f t="shared" si="28"/>
        <v>1500</v>
      </c>
    </row>
    <row r="123" spans="1:5" ht="20.100000000000001" customHeight="1" x14ac:dyDescent="0.2">
      <c r="A123" s="45">
        <v>3235</v>
      </c>
      <c r="B123" s="33" t="s">
        <v>152</v>
      </c>
      <c r="C123" s="51">
        <f t="shared" ref="C123:E123" si="46">SUM(C124:C128)</f>
        <v>384919</v>
      </c>
      <c r="D123" s="51">
        <f t="shared" si="46"/>
        <v>-133620</v>
      </c>
      <c r="E123" s="51">
        <f t="shared" si="46"/>
        <v>251299</v>
      </c>
    </row>
    <row r="124" spans="1:5" ht="20.100000000000001" customHeight="1" x14ac:dyDescent="0.2">
      <c r="A124" s="46" t="s">
        <v>153</v>
      </c>
      <c r="B124" s="15" t="s">
        <v>154</v>
      </c>
      <c r="C124" s="16">
        <v>0</v>
      </c>
      <c r="D124" s="16">
        <v>0</v>
      </c>
      <c r="E124" s="16">
        <f t="shared" si="28"/>
        <v>0</v>
      </c>
    </row>
    <row r="125" spans="1:5" ht="20.100000000000001" customHeight="1" x14ac:dyDescent="0.2">
      <c r="A125" s="46">
        <v>32353</v>
      </c>
      <c r="B125" s="15" t="s">
        <v>155</v>
      </c>
      <c r="C125" s="16">
        <v>4820</v>
      </c>
      <c r="D125" s="16">
        <v>-4820</v>
      </c>
      <c r="E125" s="16">
        <f t="shared" si="28"/>
        <v>0</v>
      </c>
    </row>
    <row r="126" spans="1:5" ht="20.100000000000001" customHeight="1" x14ac:dyDescent="0.2">
      <c r="A126" s="46">
        <v>32354</v>
      </c>
      <c r="B126" s="15" t="s">
        <v>156</v>
      </c>
      <c r="C126" s="16">
        <v>153879</v>
      </c>
      <c r="D126" s="16">
        <v>2566</v>
      </c>
      <c r="E126" s="16">
        <f t="shared" si="28"/>
        <v>156445</v>
      </c>
    </row>
    <row r="127" spans="1:5" ht="20.100000000000001" customHeight="1" x14ac:dyDescent="0.2">
      <c r="A127" s="46">
        <v>32355</v>
      </c>
      <c r="B127" s="15" t="s">
        <v>157</v>
      </c>
      <c r="C127" s="16">
        <f>10845+165375</f>
        <v>176220</v>
      </c>
      <c r="D127" s="16">
        <v>-141366</v>
      </c>
      <c r="E127" s="16">
        <f t="shared" si="28"/>
        <v>34854</v>
      </c>
    </row>
    <row r="128" spans="1:5" ht="20.100000000000001" customHeight="1" x14ac:dyDescent="0.2">
      <c r="A128" s="46">
        <v>32359</v>
      </c>
      <c r="B128" s="15" t="s">
        <v>158</v>
      </c>
      <c r="C128" s="16">
        <v>50000</v>
      </c>
      <c r="D128" s="16">
        <v>10000</v>
      </c>
      <c r="E128" s="16">
        <f t="shared" si="28"/>
        <v>60000</v>
      </c>
    </row>
    <row r="129" spans="1:5" ht="20.100000000000001" customHeight="1" x14ac:dyDescent="0.2">
      <c r="A129" s="45">
        <v>3236</v>
      </c>
      <c r="B129" s="33" t="s">
        <v>159</v>
      </c>
      <c r="C129" s="51">
        <f t="shared" ref="C129" si="47">C130+C131+C135</f>
        <v>225625</v>
      </c>
      <c r="D129" s="51">
        <f t="shared" ref="D129:E129" si="48">D130+D131+D135</f>
        <v>42175</v>
      </c>
      <c r="E129" s="51">
        <f t="shared" si="48"/>
        <v>267800</v>
      </c>
    </row>
    <row r="130" spans="1:5" ht="20.100000000000001" customHeight="1" x14ac:dyDescent="0.2">
      <c r="A130" s="52">
        <v>32361</v>
      </c>
      <c r="B130" s="53" t="s">
        <v>160</v>
      </c>
      <c r="C130" s="54">
        <v>5000</v>
      </c>
      <c r="D130" s="54">
        <v>0</v>
      </c>
      <c r="E130" s="54">
        <f t="shared" si="28"/>
        <v>5000</v>
      </c>
    </row>
    <row r="131" spans="1:5" ht="20.100000000000001" customHeight="1" x14ac:dyDescent="0.2">
      <c r="A131" s="52">
        <v>32363</v>
      </c>
      <c r="B131" s="53" t="s">
        <v>161</v>
      </c>
      <c r="C131" s="54">
        <f t="shared" ref="C131:E131" si="49">SUM(C132:C134)</f>
        <v>162500</v>
      </c>
      <c r="D131" s="54">
        <f t="shared" si="49"/>
        <v>12800</v>
      </c>
      <c r="E131" s="54">
        <f t="shared" si="49"/>
        <v>175300</v>
      </c>
    </row>
    <row r="132" spans="1:5" ht="20.100000000000001" customHeight="1" x14ac:dyDescent="0.2">
      <c r="A132" s="46">
        <v>323630</v>
      </c>
      <c r="B132" s="55" t="s">
        <v>162</v>
      </c>
      <c r="C132" s="16">
        <v>109700</v>
      </c>
      <c r="D132" s="25">
        <v>12800</v>
      </c>
      <c r="E132" s="25">
        <f t="shared" si="28"/>
        <v>122500</v>
      </c>
    </row>
    <row r="133" spans="1:5" ht="20.100000000000001" customHeight="1" x14ac:dyDescent="0.2">
      <c r="A133" s="46">
        <v>323631</v>
      </c>
      <c r="B133" s="15" t="s">
        <v>163</v>
      </c>
      <c r="C133" s="16">
        <v>39800</v>
      </c>
      <c r="D133" s="16">
        <v>0</v>
      </c>
      <c r="E133" s="16">
        <f t="shared" si="28"/>
        <v>39800</v>
      </c>
    </row>
    <row r="134" spans="1:5" ht="20.100000000000001" customHeight="1" x14ac:dyDescent="0.2">
      <c r="A134" s="46">
        <v>323632</v>
      </c>
      <c r="B134" s="15" t="s">
        <v>164</v>
      </c>
      <c r="C134" s="16">
        <v>13000</v>
      </c>
      <c r="D134" s="16">
        <v>0</v>
      </c>
      <c r="E134" s="16">
        <f t="shared" si="28"/>
        <v>13000</v>
      </c>
    </row>
    <row r="135" spans="1:5" ht="20.100000000000001" customHeight="1" x14ac:dyDescent="0.2">
      <c r="A135" s="52">
        <v>32369</v>
      </c>
      <c r="B135" s="53" t="s">
        <v>165</v>
      </c>
      <c r="C135" s="54">
        <f t="shared" ref="C135:E135" si="50">C136</f>
        <v>58125</v>
      </c>
      <c r="D135" s="54">
        <f t="shared" si="50"/>
        <v>29375</v>
      </c>
      <c r="E135" s="54">
        <f t="shared" si="50"/>
        <v>87500</v>
      </c>
    </row>
    <row r="136" spans="1:5" ht="20.100000000000001" customHeight="1" x14ac:dyDescent="0.2">
      <c r="A136" s="46">
        <v>323691</v>
      </c>
      <c r="B136" s="15" t="s">
        <v>166</v>
      </c>
      <c r="C136" s="16">
        <v>58125</v>
      </c>
      <c r="D136" s="16">
        <v>29375</v>
      </c>
      <c r="E136" s="16">
        <f t="shared" si="28"/>
        <v>87500</v>
      </c>
    </row>
    <row r="137" spans="1:5" ht="20.100000000000001" customHeight="1" x14ac:dyDescent="0.2">
      <c r="A137" s="45">
        <v>3237</v>
      </c>
      <c r="B137" s="33" t="s">
        <v>167</v>
      </c>
      <c r="C137" s="51">
        <f>SUM(C138:C142)</f>
        <v>130005</v>
      </c>
      <c r="D137" s="51">
        <f>SUM(D138:D142)</f>
        <v>4000</v>
      </c>
      <c r="E137" s="51">
        <f>SUM(E138:E142)</f>
        <v>134005</v>
      </c>
    </row>
    <row r="138" spans="1:5" ht="20.100000000000001" customHeight="1" x14ac:dyDescent="0.2">
      <c r="A138" s="46">
        <v>32371</v>
      </c>
      <c r="B138" s="15" t="s">
        <v>168</v>
      </c>
      <c r="C138" s="16">
        <v>0</v>
      </c>
      <c r="D138" s="16">
        <v>0</v>
      </c>
      <c r="E138" s="16">
        <f t="shared" ref="E138:E197" si="51">C138+D138</f>
        <v>0</v>
      </c>
    </row>
    <row r="139" spans="1:5" ht="20.100000000000001" customHeight="1" x14ac:dyDescent="0.2">
      <c r="A139" s="46">
        <v>32372</v>
      </c>
      <c r="B139" s="15" t="s">
        <v>169</v>
      </c>
      <c r="C139" s="16">
        <v>30000</v>
      </c>
      <c r="D139" s="16">
        <v>0</v>
      </c>
      <c r="E139" s="16">
        <f t="shared" si="51"/>
        <v>30000</v>
      </c>
    </row>
    <row r="140" spans="1:5" ht="20.100000000000001" customHeight="1" x14ac:dyDescent="0.2">
      <c r="A140" s="46">
        <v>32373</v>
      </c>
      <c r="B140" s="15" t="s">
        <v>170</v>
      </c>
      <c r="C140" s="16">
        <v>45000</v>
      </c>
      <c r="D140" s="16">
        <v>0</v>
      </c>
      <c r="E140" s="16">
        <f t="shared" si="51"/>
        <v>45000</v>
      </c>
    </row>
    <row r="141" spans="1:5" ht="20.100000000000001" customHeight="1" x14ac:dyDescent="0.2">
      <c r="A141" s="46">
        <v>32377</v>
      </c>
      <c r="B141" s="15" t="s">
        <v>171</v>
      </c>
      <c r="C141" s="16">
        <v>25000</v>
      </c>
      <c r="D141" s="16">
        <v>0</v>
      </c>
      <c r="E141" s="16">
        <f t="shared" si="51"/>
        <v>25000</v>
      </c>
    </row>
    <row r="142" spans="1:5" ht="20.100000000000001" customHeight="1" x14ac:dyDescent="0.2">
      <c r="A142" s="52">
        <v>32379</v>
      </c>
      <c r="B142" s="53" t="s">
        <v>172</v>
      </c>
      <c r="C142" s="54">
        <f t="shared" ref="C142:E142" si="52">SUM(C143:C149)</f>
        <v>30005</v>
      </c>
      <c r="D142" s="54">
        <f t="shared" si="52"/>
        <v>4000</v>
      </c>
      <c r="E142" s="54">
        <f t="shared" si="52"/>
        <v>34005</v>
      </c>
    </row>
    <row r="143" spans="1:5" ht="20.100000000000001" customHeight="1" x14ac:dyDescent="0.2">
      <c r="A143" s="46">
        <v>323791</v>
      </c>
      <c r="B143" s="15" t="s">
        <v>173</v>
      </c>
      <c r="C143" s="16">
        <v>0</v>
      </c>
      <c r="D143" s="16">
        <v>4165</v>
      </c>
      <c r="E143" s="16">
        <f t="shared" si="51"/>
        <v>4165</v>
      </c>
    </row>
    <row r="144" spans="1:5" ht="20.100000000000001" customHeight="1" x14ac:dyDescent="0.2">
      <c r="A144" s="46">
        <v>323792</v>
      </c>
      <c r="B144" s="15" t="s">
        <v>174</v>
      </c>
      <c r="C144" s="16">
        <v>0</v>
      </c>
      <c r="D144" s="16">
        <v>0</v>
      </c>
      <c r="E144" s="16">
        <f t="shared" si="51"/>
        <v>0</v>
      </c>
    </row>
    <row r="145" spans="1:5" ht="20.100000000000001" customHeight="1" x14ac:dyDescent="0.2">
      <c r="A145" s="46">
        <v>323793</v>
      </c>
      <c r="B145" s="15" t="s">
        <v>175</v>
      </c>
      <c r="C145" s="16">
        <v>0</v>
      </c>
      <c r="D145" s="16">
        <v>0</v>
      </c>
      <c r="E145" s="16">
        <f t="shared" si="51"/>
        <v>0</v>
      </c>
    </row>
    <row r="146" spans="1:5" ht="20.100000000000001" customHeight="1" x14ac:dyDescent="0.2">
      <c r="A146" s="46">
        <v>323795</v>
      </c>
      <c r="B146" s="15" t="s">
        <v>176</v>
      </c>
      <c r="C146" s="16">
        <v>4000</v>
      </c>
      <c r="D146" s="16">
        <v>0</v>
      </c>
      <c r="E146" s="16">
        <f t="shared" si="51"/>
        <v>4000</v>
      </c>
    </row>
    <row r="147" spans="1:5" ht="20.100000000000001" customHeight="1" x14ac:dyDescent="0.2">
      <c r="A147" s="46">
        <v>323796</v>
      </c>
      <c r="B147" s="15" t="s">
        <v>177</v>
      </c>
      <c r="C147" s="16">
        <v>19980</v>
      </c>
      <c r="D147" s="16">
        <v>-90</v>
      </c>
      <c r="E147" s="16">
        <f t="shared" si="51"/>
        <v>19890</v>
      </c>
    </row>
    <row r="148" spans="1:5" ht="20.100000000000001" customHeight="1" x14ac:dyDescent="0.2">
      <c r="A148" s="46">
        <v>323797</v>
      </c>
      <c r="B148" s="15" t="s">
        <v>251</v>
      </c>
      <c r="C148" s="16">
        <v>6025</v>
      </c>
      <c r="D148" s="16">
        <v>-75</v>
      </c>
      <c r="E148" s="16">
        <f t="shared" si="51"/>
        <v>5950</v>
      </c>
    </row>
    <row r="149" spans="1:5" ht="20.100000000000001" customHeight="1" x14ac:dyDescent="0.2">
      <c r="A149" s="46">
        <v>323799</v>
      </c>
      <c r="B149" s="15" t="s">
        <v>178</v>
      </c>
      <c r="C149" s="16">
        <v>0</v>
      </c>
      <c r="D149" s="16">
        <v>0</v>
      </c>
      <c r="E149" s="16">
        <f t="shared" si="51"/>
        <v>0</v>
      </c>
    </row>
    <row r="150" spans="1:5" ht="20.100000000000001" customHeight="1" x14ac:dyDescent="0.2">
      <c r="A150" s="45">
        <v>3238</v>
      </c>
      <c r="B150" s="33" t="s">
        <v>179</v>
      </c>
      <c r="C150" s="51">
        <f t="shared" ref="C150:E150" si="53">SUM(C151:C153)</f>
        <v>414671</v>
      </c>
      <c r="D150" s="51">
        <f t="shared" si="53"/>
        <v>45513</v>
      </c>
      <c r="E150" s="51">
        <f t="shared" si="53"/>
        <v>460184</v>
      </c>
    </row>
    <row r="151" spans="1:5" ht="20.100000000000001" customHeight="1" x14ac:dyDescent="0.2">
      <c r="A151" s="46">
        <v>32381</v>
      </c>
      <c r="B151" s="15" t="s">
        <v>180</v>
      </c>
      <c r="C151" s="16">
        <v>0</v>
      </c>
      <c r="D151" s="16">
        <v>0</v>
      </c>
      <c r="E151" s="16">
        <f t="shared" si="51"/>
        <v>0</v>
      </c>
    </row>
    <row r="152" spans="1:5" ht="20.100000000000001" customHeight="1" x14ac:dyDescent="0.2">
      <c r="A152" s="46">
        <v>32382</v>
      </c>
      <c r="B152" s="15" t="s">
        <v>181</v>
      </c>
      <c r="C152" s="16">
        <f>22675+189031</f>
        <v>211706</v>
      </c>
      <c r="D152" s="16">
        <v>15068</v>
      </c>
      <c r="E152" s="16">
        <f t="shared" si="51"/>
        <v>226774</v>
      </c>
    </row>
    <row r="153" spans="1:5" ht="20.100000000000001" customHeight="1" x14ac:dyDescent="0.2">
      <c r="A153" s="46">
        <v>32389</v>
      </c>
      <c r="B153" s="15" t="s">
        <v>182</v>
      </c>
      <c r="C153" s="16">
        <v>202965</v>
      </c>
      <c r="D153" s="16">
        <v>30445</v>
      </c>
      <c r="E153" s="16">
        <f t="shared" si="51"/>
        <v>233410</v>
      </c>
    </row>
    <row r="154" spans="1:5" ht="20.100000000000001" customHeight="1" x14ac:dyDescent="0.2">
      <c r="A154" s="45">
        <v>3239</v>
      </c>
      <c r="B154" s="33" t="s">
        <v>183</v>
      </c>
      <c r="C154" s="51">
        <f t="shared" ref="C154:E154" si="54">SUM(C155:C159)</f>
        <v>383561</v>
      </c>
      <c r="D154" s="51">
        <f t="shared" si="54"/>
        <v>28659</v>
      </c>
      <c r="E154" s="51">
        <f t="shared" si="54"/>
        <v>412220</v>
      </c>
    </row>
    <row r="155" spans="1:5" ht="20.100000000000001" customHeight="1" x14ac:dyDescent="0.2">
      <c r="A155" s="46">
        <v>32391</v>
      </c>
      <c r="B155" s="15" t="s">
        <v>184</v>
      </c>
      <c r="C155" s="16">
        <v>24100</v>
      </c>
      <c r="D155" s="16">
        <v>-300</v>
      </c>
      <c r="E155" s="16">
        <f t="shared" si="51"/>
        <v>23800</v>
      </c>
    </row>
    <row r="156" spans="1:5" ht="20.100000000000001" customHeight="1" x14ac:dyDescent="0.2">
      <c r="A156" s="46">
        <v>32394</v>
      </c>
      <c r="B156" s="15" t="s">
        <v>185</v>
      </c>
      <c r="C156" s="16">
        <v>4000</v>
      </c>
      <c r="D156" s="16">
        <v>0</v>
      </c>
      <c r="E156" s="16">
        <f t="shared" si="51"/>
        <v>4000</v>
      </c>
    </row>
    <row r="157" spans="1:5" ht="20.100000000000001" customHeight="1" x14ac:dyDescent="0.2">
      <c r="A157" s="46">
        <v>32395</v>
      </c>
      <c r="B157" s="15" t="s">
        <v>186</v>
      </c>
      <c r="C157" s="16">
        <v>181353</v>
      </c>
      <c r="D157" s="16">
        <v>4882</v>
      </c>
      <c r="E157" s="16">
        <f t="shared" si="51"/>
        <v>186235</v>
      </c>
    </row>
    <row r="158" spans="1:5" ht="20.100000000000001" customHeight="1" x14ac:dyDescent="0.2">
      <c r="A158" s="46">
        <v>32396</v>
      </c>
      <c r="B158" s="15" t="s">
        <v>187</v>
      </c>
      <c r="C158" s="16">
        <v>74108</v>
      </c>
      <c r="D158" s="16">
        <v>-923</v>
      </c>
      <c r="E158" s="16">
        <f t="shared" si="51"/>
        <v>73185</v>
      </c>
    </row>
    <row r="159" spans="1:5" ht="20.100000000000001" customHeight="1" x14ac:dyDescent="0.2">
      <c r="A159" s="46">
        <v>32399</v>
      </c>
      <c r="B159" s="15" t="s">
        <v>188</v>
      </c>
      <c r="C159" s="16">
        <v>100000</v>
      </c>
      <c r="D159" s="16">
        <v>25000</v>
      </c>
      <c r="E159" s="16">
        <f t="shared" si="51"/>
        <v>125000</v>
      </c>
    </row>
    <row r="160" spans="1:5" ht="20.100000000000001" customHeight="1" x14ac:dyDescent="0.2">
      <c r="A160" s="44">
        <v>324</v>
      </c>
      <c r="B160" s="31" t="s">
        <v>189</v>
      </c>
      <c r="C160" s="50">
        <f t="shared" ref="C160:E160" si="55">C161</f>
        <v>3000</v>
      </c>
      <c r="D160" s="50">
        <f t="shared" si="55"/>
        <v>0</v>
      </c>
      <c r="E160" s="50">
        <f t="shared" si="55"/>
        <v>3000</v>
      </c>
    </row>
    <row r="161" spans="1:5" ht="20.100000000000001" customHeight="1" x14ac:dyDescent="0.2">
      <c r="A161" s="45">
        <v>3241</v>
      </c>
      <c r="B161" s="33" t="s">
        <v>189</v>
      </c>
      <c r="C161" s="51">
        <f>SUM(C162:C162)</f>
        <v>3000</v>
      </c>
      <c r="D161" s="51">
        <f>SUM(D162:D162)</f>
        <v>0</v>
      </c>
      <c r="E161" s="51">
        <f>SUM(E162:E162)</f>
        <v>3000</v>
      </c>
    </row>
    <row r="162" spans="1:5" ht="20.100000000000001" customHeight="1" x14ac:dyDescent="0.2">
      <c r="A162" s="46">
        <v>32412</v>
      </c>
      <c r="B162" s="15" t="s">
        <v>190</v>
      </c>
      <c r="C162" s="16">
        <v>3000</v>
      </c>
      <c r="D162" s="16">
        <v>0</v>
      </c>
      <c r="E162" s="16">
        <f t="shared" si="51"/>
        <v>3000</v>
      </c>
    </row>
    <row r="163" spans="1:5" ht="20.100000000000001" customHeight="1" x14ac:dyDescent="0.2">
      <c r="A163" s="44">
        <v>329</v>
      </c>
      <c r="B163" s="31" t="s">
        <v>191</v>
      </c>
      <c r="C163" s="50">
        <f>C166+C171+C173+C177+C183+C185+C164</f>
        <v>228613</v>
      </c>
      <c r="D163" s="50">
        <f>D166+D171+D173+D177+D183+D185+D164</f>
        <v>25902</v>
      </c>
      <c r="E163" s="50">
        <f>E166+E171+E173+E177+E183+E185+E164</f>
        <v>254515</v>
      </c>
    </row>
    <row r="164" spans="1:5" ht="20.100000000000001" customHeight="1" x14ac:dyDescent="0.2">
      <c r="A164" s="45">
        <v>3291</v>
      </c>
      <c r="B164" s="33" t="s">
        <v>192</v>
      </c>
      <c r="C164" s="51">
        <f>SUM(C165:C165)</f>
        <v>12000</v>
      </c>
      <c r="D164" s="51">
        <f>SUM(D165:D165)</f>
        <v>0</v>
      </c>
      <c r="E164" s="51">
        <f>SUM(E165:E165)</f>
        <v>12000</v>
      </c>
    </row>
    <row r="165" spans="1:5" ht="20.100000000000001" customHeight="1" x14ac:dyDescent="0.2">
      <c r="A165" s="46">
        <v>32911</v>
      </c>
      <c r="B165" s="15" t="s">
        <v>193</v>
      </c>
      <c r="C165" s="16">
        <v>12000</v>
      </c>
      <c r="D165" s="16">
        <v>0</v>
      </c>
      <c r="E165" s="16">
        <f t="shared" si="51"/>
        <v>12000</v>
      </c>
    </row>
    <row r="166" spans="1:5" ht="20.100000000000001" customHeight="1" x14ac:dyDescent="0.2">
      <c r="A166" s="45">
        <v>3292</v>
      </c>
      <c r="B166" s="33" t="s">
        <v>194</v>
      </c>
      <c r="C166" s="51">
        <f t="shared" ref="C166:E166" si="56">SUM(C167:C170)</f>
        <v>86000</v>
      </c>
      <c r="D166" s="51">
        <f t="shared" si="56"/>
        <v>0</v>
      </c>
      <c r="E166" s="51">
        <f t="shared" si="56"/>
        <v>86000</v>
      </c>
    </row>
    <row r="167" spans="1:5" ht="20.100000000000001" customHeight="1" x14ac:dyDescent="0.2">
      <c r="A167" s="46">
        <v>32921</v>
      </c>
      <c r="B167" s="15" t="s">
        <v>195</v>
      </c>
      <c r="C167" s="16">
        <v>19600</v>
      </c>
      <c r="D167" s="16">
        <v>0</v>
      </c>
      <c r="E167" s="16">
        <f t="shared" si="51"/>
        <v>19600</v>
      </c>
    </row>
    <row r="168" spans="1:5" ht="20.100000000000001" customHeight="1" x14ac:dyDescent="0.2">
      <c r="A168" s="46">
        <v>32922</v>
      </c>
      <c r="B168" s="15" t="s">
        <v>196</v>
      </c>
      <c r="C168" s="16">
        <v>43500</v>
      </c>
      <c r="D168" s="16">
        <v>0</v>
      </c>
      <c r="E168" s="16">
        <f t="shared" si="51"/>
        <v>43500</v>
      </c>
    </row>
    <row r="169" spans="1:5" ht="20.100000000000001" customHeight="1" x14ac:dyDescent="0.2">
      <c r="A169" s="46">
        <v>32923</v>
      </c>
      <c r="B169" s="15" t="s">
        <v>197</v>
      </c>
      <c r="C169" s="16">
        <v>6300</v>
      </c>
      <c r="D169" s="16">
        <v>0</v>
      </c>
      <c r="E169" s="16">
        <f t="shared" si="51"/>
        <v>6300</v>
      </c>
    </row>
    <row r="170" spans="1:5" ht="20.100000000000001" customHeight="1" x14ac:dyDescent="0.2">
      <c r="A170" s="46">
        <v>32924</v>
      </c>
      <c r="B170" s="15" t="s">
        <v>198</v>
      </c>
      <c r="C170" s="16">
        <v>16600</v>
      </c>
      <c r="D170" s="16">
        <v>0</v>
      </c>
      <c r="E170" s="16">
        <f t="shared" si="51"/>
        <v>16600</v>
      </c>
    </row>
    <row r="171" spans="1:5" ht="20.100000000000001" customHeight="1" x14ac:dyDescent="0.2">
      <c r="A171" s="45">
        <v>3293</v>
      </c>
      <c r="B171" s="33" t="s">
        <v>199</v>
      </c>
      <c r="C171" s="51">
        <f t="shared" ref="C171:E171" si="57">C172</f>
        <v>18750</v>
      </c>
      <c r="D171" s="51">
        <f t="shared" si="57"/>
        <v>1250</v>
      </c>
      <c r="E171" s="51">
        <f t="shared" si="57"/>
        <v>20000</v>
      </c>
    </row>
    <row r="172" spans="1:5" ht="20.100000000000001" customHeight="1" x14ac:dyDescent="0.2">
      <c r="A172" s="46">
        <v>32931</v>
      </c>
      <c r="B172" s="15" t="s">
        <v>199</v>
      </c>
      <c r="C172" s="16">
        <v>18750</v>
      </c>
      <c r="D172" s="16">
        <v>1250</v>
      </c>
      <c r="E172" s="16">
        <f t="shared" si="51"/>
        <v>20000</v>
      </c>
    </row>
    <row r="173" spans="1:5" ht="20.100000000000001" customHeight="1" x14ac:dyDescent="0.2">
      <c r="A173" s="45">
        <v>3294</v>
      </c>
      <c r="B173" s="33" t="s">
        <v>200</v>
      </c>
      <c r="C173" s="51">
        <f t="shared" ref="C173:E173" si="58">SUM(C174:C176)</f>
        <v>8600</v>
      </c>
      <c r="D173" s="51">
        <f t="shared" si="58"/>
        <v>0</v>
      </c>
      <c r="E173" s="51">
        <f t="shared" si="58"/>
        <v>8600</v>
      </c>
    </row>
    <row r="174" spans="1:5" ht="20.100000000000001" customHeight="1" x14ac:dyDescent="0.2">
      <c r="A174" s="46">
        <v>32941</v>
      </c>
      <c r="B174" s="15" t="s">
        <v>201</v>
      </c>
      <c r="C174" s="16">
        <v>6600</v>
      </c>
      <c r="D174" s="16">
        <v>0</v>
      </c>
      <c r="E174" s="16">
        <f t="shared" si="51"/>
        <v>6600</v>
      </c>
    </row>
    <row r="175" spans="1:5" ht="20.100000000000001" customHeight="1" x14ac:dyDescent="0.2">
      <c r="A175" s="46">
        <v>32942</v>
      </c>
      <c r="B175" s="15" t="s">
        <v>202</v>
      </c>
      <c r="C175" s="16">
        <v>0</v>
      </c>
      <c r="D175" s="16">
        <v>0</v>
      </c>
      <c r="E175" s="16">
        <f t="shared" si="51"/>
        <v>0</v>
      </c>
    </row>
    <row r="176" spans="1:5" ht="20.100000000000001" customHeight="1" x14ac:dyDescent="0.2">
      <c r="A176" s="46">
        <v>32943</v>
      </c>
      <c r="B176" s="15" t="s">
        <v>203</v>
      </c>
      <c r="C176" s="16">
        <v>2000</v>
      </c>
      <c r="D176" s="16">
        <v>0</v>
      </c>
      <c r="E176" s="16">
        <f t="shared" si="51"/>
        <v>2000</v>
      </c>
    </row>
    <row r="177" spans="1:5" ht="20.100000000000001" customHeight="1" x14ac:dyDescent="0.2">
      <c r="A177" s="45">
        <v>3295</v>
      </c>
      <c r="B177" s="33" t="s">
        <v>204</v>
      </c>
      <c r="C177" s="51">
        <f t="shared" ref="C177:E177" si="59">SUM(C178:C182)</f>
        <v>8500</v>
      </c>
      <c r="D177" s="51">
        <f t="shared" si="59"/>
        <v>-2500</v>
      </c>
      <c r="E177" s="51">
        <f t="shared" si="59"/>
        <v>6000</v>
      </c>
    </row>
    <row r="178" spans="1:5" ht="20.100000000000001" customHeight="1" x14ac:dyDescent="0.2">
      <c r="A178" s="46">
        <v>32951</v>
      </c>
      <c r="B178" s="15" t="s">
        <v>205</v>
      </c>
      <c r="C178" s="16">
        <v>0</v>
      </c>
      <c r="D178" s="16">
        <v>0</v>
      </c>
      <c r="E178" s="16">
        <f t="shared" si="51"/>
        <v>0</v>
      </c>
    </row>
    <row r="179" spans="1:5" ht="20.100000000000001" customHeight="1" x14ac:dyDescent="0.2">
      <c r="A179" s="46">
        <v>32952</v>
      </c>
      <c r="B179" s="15" t="s">
        <v>206</v>
      </c>
      <c r="C179" s="16">
        <v>3500</v>
      </c>
      <c r="D179" s="16">
        <v>0</v>
      </c>
      <c r="E179" s="16">
        <f t="shared" si="51"/>
        <v>3500</v>
      </c>
    </row>
    <row r="180" spans="1:5" ht="20.100000000000001" customHeight="1" x14ac:dyDescent="0.2">
      <c r="A180" s="46">
        <v>32953</v>
      </c>
      <c r="B180" s="15" t="s">
        <v>207</v>
      </c>
      <c r="C180" s="16">
        <v>2000</v>
      </c>
      <c r="D180" s="16">
        <v>0</v>
      </c>
      <c r="E180" s="16">
        <f t="shared" si="51"/>
        <v>2000</v>
      </c>
    </row>
    <row r="181" spans="1:5" ht="20.100000000000001" customHeight="1" x14ac:dyDescent="0.2">
      <c r="A181" s="46">
        <v>32955</v>
      </c>
      <c r="B181" s="15" t="s">
        <v>208</v>
      </c>
      <c r="C181" s="16">
        <v>2500</v>
      </c>
      <c r="D181" s="16">
        <v>-2500</v>
      </c>
      <c r="E181" s="16">
        <f t="shared" si="51"/>
        <v>0</v>
      </c>
    </row>
    <row r="182" spans="1:5" ht="20.100000000000001" customHeight="1" x14ac:dyDescent="0.2">
      <c r="A182" s="46">
        <v>32959</v>
      </c>
      <c r="B182" s="15" t="s">
        <v>209</v>
      </c>
      <c r="C182" s="16">
        <v>500</v>
      </c>
      <c r="D182" s="16">
        <v>0</v>
      </c>
      <c r="E182" s="16">
        <f t="shared" si="51"/>
        <v>500</v>
      </c>
    </row>
    <row r="183" spans="1:5" ht="20.100000000000001" customHeight="1" x14ac:dyDescent="0.2">
      <c r="A183" s="45">
        <v>3296</v>
      </c>
      <c r="B183" s="33" t="s">
        <v>210</v>
      </c>
      <c r="C183" s="51">
        <f t="shared" ref="C183:E183" si="60">C184</f>
        <v>20000</v>
      </c>
      <c r="D183" s="51">
        <f t="shared" si="60"/>
        <v>0</v>
      </c>
      <c r="E183" s="51">
        <f t="shared" si="60"/>
        <v>20000</v>
      </c>
    </row>
    <row r="184" spans="1:5" ht="20.100000000000001" customHeight="1" x14ac:dyDescent="0.2">
      <c r="A184" s="46">
        <v>32961</v>
      </c>
      <c r="B184" s="15" t="s">
        <v>210</v>
      </c>
      <c r="C184" s="16">
        <v>20000</v>
      </c>
      <c r="D184" s="16">
        <v>0</v>
      </c>
      <c r="E184" s="16">
        <f t="shared" si="51"/>
        <v>20000</v>
      </c>
    </row>
    <row r="185" spans="1:5" ht="20.100000000000001" customHeight="1" x14ac:dyDescent="0.2">
      <c r="A185" s="45">
        <v>3299</v>
      </c>
      <c r="B185" s="33" t="s">
        <v>191</v>
      </c>
      <c r="C185" s="51">
        <f t="shared" ref="C185:E185" si="61">SUM(C186:C187)</f>
        <v>74763</v>
      </c>
      <c r="D185" s="51">
        <f t="shared" si="61"/>
        <v>27152</v>
      </c>
      <c r="E185" s="51">
        <f t="shared" si="61"/>
        <v>101915</v>
      </c>
    </row>
    <row r="186" spans="1:5" ht="20.100000000000001" customHeight="1" x14ac:dyDescent="0.2">
      <c r="A186" s="46">
        <v>32991</v>
      </c>
      <c r="B186" s="15" t="s">
        <v>211</v>
      </c>
      <c r="C186" s="16">
        <v>1000</v>
      </c>
      <c r="D186" s="16">
        <v>0</v>
      </c>
      <c r="E186" s="16">
        <f t="shared" si="51"/>
        <v>1000</v>
      </c>
    </row>
    <row r="187" spans="1:5" ht="20.100000000000001" customHeight="1" x14ac:dyDescent="0.2">
      <c r="A187" s="46">
        <v>32999</v>
      </c>
      <c r="B187" s="15" t="s">
        <v>191</v>
      </c>
      <c r="C187" s="16">
        <v>73763</v>
      </c>
      <c r="D187" s="16">
        <f>23336+3816</f>
        <v>27152</v>
      </c>
      <c r="E187" s="16">
        <f t="shared" si="51"/>
        <v>100915</v>
      </c>
    </row>
    <row r="188" spans="1:5" ht="20.100000000000001" customHeight="1" x14ac:dyDescent="0.2">
      <c r="A188" s="43">
        <v>34</v>
      </c>
      <c r="B188" s="29" t="s">
        <v>212</v>
      </c>
      <c r="C188" s="49">
        <f t="shared" ref="C188:E188" si="62">C189</f>
        <v>20500</v>
      </c>
      <c r="D188" s="49">
        <f t="shared" si="62"/>
        <v>100</v>
      </c>
      <c r="E188" s="49">
        <f t="shared" si="62"/>
        <v>20600</v>
      </c>
    </row>
    <row r="189" spans="1:5" ht="20.100000000000001" customHeight="1" x14ac:dyDescent="0.2">
      <c r="A189" s="44">
        <v>343</v>
      </c>
      <c r="B189" s="31" t="s">
        <v>213</v>
      </c>
      <c r="C189" s="50">
        <f t="shared" ref="C189" si="63">C190+C193+C195</f>
        <v>20500</v>
      </c>
      <c r="D189" s="50">
        <f t="shared" ref="D189:E189" si="64">D190+D193+D195</f>
        <v>100</v>
      </c>
      <c r="E189" s="50">
        <f t="shared" si="64"/>
        <v>20600</v>
      </c>
    </row>
    <row r="190" spans="1:5" ht="20.100000000000001" customHeight="1" x14ac:dyDescent="0.2">
      <c r="A190" s="45">
        <v>3431</v>
      </c>
      <c r="B190" s="56" t="s">
        <v>214</v>
      </c>
      <c r="C190" s="51">
        <f t="shared" ref="C190" si="65">SUM(C191:C192)</f>
        <v>14500</v>
      </c>
      <c r="D190" s="51">
        <f t="shared" ref="D190:E190" si="66">SUM(D191:D192)</f>
        <v>0</v>
      </c>
      <c r="E190" s="51">
        <f t="shared" si="66"/>
        <v>14500</v>
      </c>
    </row>
    <row r="191" spans="1:5" ht="20.100000000000001" customHeight="1" x14ac:dyDescent="0.2">
      <c r="A191" s="46">
        <v>34311</v>
      </c>
      <c r="B191" s="15" t="s">
        <v>215</v>
      </c>
      <c r="C191" s="16">
        <v>8500</v>
      </c>
      <c r="D191" s="16">
        <v>0</v>
      </c>
      <c r="E191" s="16">
        <f t="shared" si="51"/>
        <v>8500</v>
      </c>
    </row>
    <row r="192" spans="1:5" ht="20.100000000000001" customHeight="1" x14ac:dyDescent="0.2">
      <c r="A192" s="46">
        <v>34312</v>
      </c>
      <c r="B192" s="15" t="s">
        <v>216</v>
      </c>
      <c r="C192" s="16">
        <v>6000</v>
      </c>
      <c r="D192" s="16">
        <v>0</v>
      </c>
      <c r="E192" s="16">
        <f t="shared" si="51"/>
        <v>6000</v>
      </c>
    </row>
    <row r="193" spans="1:5" ht="20.100000000000001" customHeight="1" x14ac:dyDescent="0.2">
      <c r="A193" s="45">
        <v>3432</v>
      </c>
      <c r="B193" s="33" t="s">
        <v>217</v>
      </c>
      <c r="C193" s="51">
        <f t="shared" ref="C193:E193" si="67">C194</f>
        <v>0</v>
      </c>
      <c r="D193" s="51">
        <f t="shared" si="67"/>
        <v>100</v>
      </c>
      <c r="E193" s="51">
        <f t="shared" si="67"/>
        <v>100</v>
      </c>
    </row>
    <row r="194" spans="1:5" ht="20.100000000000001" customHeight="1" x14ac:dyDescent="0.2">
      <c r="A194" s="46">
        <v>34321</v>
      </c>
      <c r="B194" s="15" t="s">
        <v>218</v>
      </c>
      <c r="C194" s="16">
        <v>0</v>
      </c>
      <c r="D194" s="16">
        <v>100</v>
      </c>
      <c r="E194" s="16">
        <f t="shared" si="51"/>
        <v>100</v>
      </c>
    </row>
    <row r="195" spans="1:5" ht="20.100000000000001" customHeight="1" x14ac:dyDescent="0.2">
      <c r="A195" s="45">
        <v>3433</v>
      </c>
      <c r="B195" s="33" t="s">
        <v>219</v>
      </c>
      <c r="C195" s="51">
        <f>SUM(C196:C198)</f>
        <v>6000</v>
      </c>
      <c r="D195" s="51">
        <f t="shared" ref="D195:E195" si="68">SUM(D196:D198)</f>
        <v>0</v>
      </c>
      <c r="E195" s="51">
        <f t="shared" si="68"/>
        <v>6000</v>
      </c>
    </row>
    <row r="196" spans="1:5" ht="20.100000000000001" customHeight="1" x14ac:dyDescent="0.2">
      <c r="A196" s="46">
        <v>34332</v>
      </c>
      <c r="B196" s="15" t="s">
        <v>254</v>
      </c>
      <c r="C196" s="16">
        <v>5500</v>
      </c>
      <c r="D196" s="16">
        <v>0</v>
      </c>
      <c r="E196" s="16">
        <f t="shared" si="51"/>
        <v>5500</v>
      </c>
    </row>
    <row r="197" spans="1:5" ht="20.100000000000001" customHeight="1" x14ac:dyDescent="0.2">
      <c r="A197" s="46">
        <v>34333</v>
      </c>
      <c r="B197" s="15" t="s">
        <v>220</v>
      </c>
      <c r="C197" s="16">
        <v>500</v>
      </c>
      <c r="D197" s="16">
        <v>0</v>
      </c>
      <c r="E197" s="16">
        <f t="shared" si="51"/>
        <v>500</v>
      </c>
    </row>
    <row r="198" spans="1:5" ht="20.100000000000001" customHeight="1" x14ac:dyDescent="0.2">
      <c r="A198" s="46">
        <v>34339</v>
      </c>
      <c r="B198" s="15" t="s">
        <v>221</v>
      </c>
      <c r="C198" s="16">
        <v>0</v>
      </c>
      <c r="D198" s="16">
        <v>0</v>
      </c>
      <c r="E198" s="16">
        <f t="shared" ref="E198" si="69">C198+D198</f>
        <v>0</v>
      </c>
    </row>
    <row r="199" spans="1:5" ht="20.100000000000001" customHeight="1" x14ac:dyDescent="0.2"/>
    <row r="200" spans="1:5" ht="20.100000000000001" customHeight="1" x14ac:dyDescent="0.2"/>
    <row r="201" spans="1:5" ht="20.100000000000001" customHeight="1" x14ac:dyDescent="0.2"/>
    <row r="202" spans="1:5" ht="20.100000000000001" customHeight="1" x14ac:dyDescent="0.2"/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fitToHeight="0" orientation="portrait" r:id="rId1"/>
  <headerFooter>
    <oddHeader>&amp;L&amp;10Upravno vijeće
26.06.2024&amp;C&amp;10Financijski plan prihoda i rashoda za 2024. godinu - I. Rebalans&amp;R&amp;10 47. sjednica
Točka 3. dnevnog reda</oddHeader>
    <oddFooter>&amp;L&amp;10Nastavni zavod za javno zdravstvo "Dr. Andrija Štampar"&amp;C&amp;10&amp;A&amp;R&amp;10&amp;P/&amp;N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E32"/>
  <sheetViews>
    <sheetView workbookViewId="0">
      <selection sqref="A1:E1"/>
    </sheetView>
  </sheetViews>
  <sheetFormatPr defaultRowHeight="12.75" x14ac:dyDescent="0.2"/>
  <cols>
    <col min="1" max="1" width="10.7109375" style="47" customWidth="1"/>
    <col min="2" max="2" width="60.7109375" style="2" customWidth="1"/>
    <col min="3" max="4" width="20.7109375" style="38" customWidth="1"/>
    <col min="5" max="5" width="20.7109375" style="3" customWidth="1"/>
    <col min="6" max="16384" width="9.140625" style="2"/>
  </cols>
  <sheetData>
    <row r="1" spans="1:5" s="1" customFormat="1" ht="20.100000000000001" customHeight="1" thickTop="1" thickBot="1" x14ac:dyDescent="0.3">
      <c r="A1" s="65" t="s">
        <v>259</v>
      </c>
      <c r="B1" s="65"/>
      <c r="C1" s="65"/>
      <c r="D1" s="65"/>
      <c r="E1" s="65"/>
    </row>
    <row r="2" spans="1:5" ht="13.5" thickTop="1" x14ac:dyDescent="0.2">
      <c r="A2" s="36"/>
      <c r="B2" s="37"/>
      <c r="E2" s="39"/>
    </row>
    <row r="3" spans="1:5" s="57" customFormat="1" ht="24.95" customHeight="1" x14ac:dyDescent="0.2">
      <c r="A3" s="4" t="s">
        <v>0</v>
      </c>
      <c r="B3" s="4" t="s">
        <v>1</v>
      </c>
      <c r="C3" s="5" t="s">
        <v>260</v>
      </c>
      <c r="D3" s="4" t="s">
        <v>255</v>
      </c>
      <c r="E3" s="6" t="s">
        <v>256</v>
      </c>
    </row>
    <row r="4" spans="1:5" s="63" customFormat="1" ht="12" customHeight="1" x14ac:dyDescent="0.2">
      <c r="A4" s="61">
        <v>1</v>
      </c>
      <c r="B4" s="61">
        <v>2</v>
      </c>
      <c r="C4" s="61">
        <v>3</v>
      </c>
      <c r="D4" s="61">
        <v>4</v>
      </c>
      <c r="E4" s="62">
        <v>5</v>
      </c>
    </row>
    <row r="5" spans="1:5" s="37" customFormat="1" ht="20.100000000000001" customHeight="1" x14ac:dyDescent="0.25">
      <c r="A5" s="40">
        <v>4</v>
      </c>
      <c r="B5" s="41" t="s">
        <v>222</v>
      </c>
      <c r="C5" s="42">
        <f>C6</f>
        <v>1159877</v>
      </c>
      <c r="D5" s="42">
        <f t="shared" ref="D5:E5" si="0">D6</f>
        <v>-331436</v>
      </c>
      <c r="E5" s="42">
        <f t="shared" si="0"/>
        <v>828441</v>
      </c>
    </row>
    <row r="6" spans="1:5" s="37" customFormat="1" ht="20.100000000000001" customHeight="1" x14ac:dyDescent="0.25">
      <c r="A6" s="43">
        <v>42</v>
      </c>
      <c r="B6" s="29" t="s">
        <v>223</v>
      </c>
      <c r="C6" s="30">
        <f>C7+C30</f>
        <v>1159877</v>
      </c>
      <c r="D6" s="30">
        <f t="shared" ref="D6:E6" si="1">D7+D30</f>
        <v>-331436</v>
      </c>
      <c r="E6" s="30">
        <f t="shared" si="1"/>
        <v>828441</v>
      </c>
    </row>
    <row r="7" spans="1:5" s="37" customFormat="1" ht="20.100000000000001" customHeight="1" x14ac:dyDescent="0.25">
      <c r="A7" s="44">
        <v>422</v>
      </c>
      <c r="B7" s="31" t="s">
        <v>224</v>
      </c>
      <c r="C7" s="32">
        <f>C8+C13+C18+C22+C26</f>
        <v>1103797</v>
      </c>
      <c r="D7" s="32">
        <f t="shared" ref="D7:E7" si="2">D8+D13+D18+D22+D26</f>
        <v>-297636</v>
      </c>
      <c r="E7" s="32">
        <f t="shared" si="2"/>
        <v>806161</v>
      </c>
    </row>
    <row r="8" spans="1:5" s="37" customFormat="1" ht="20.100000000000001" customHeight="1" x14ac:dyDescent="0.25">
      <c r="A8" s="45">
        <v>4221</v>
      </c>
      <c r="B8" s="33" t="s">
        <v>225</v>
      </c>
      <c r="C8" s="34">
        <f t="shared" ref="C8" si="3">SUM(C9:C12)</f>
        <v>492122</v>
      </c>
      <c r="D8" s="34">
        <f t="shared" ref="D8:E8" si="4">SUM(D9:D12)</f>
        <v>-338136</v>
      </c>
      <c r="E8" s="34">
        <f t="shared" si="4"/>
        <v>153986</v>
      </c>
    </row>
    <row r="9" spans="1:5" s="37" customFormat="1" ht="20.100000000000001" customHeight="1" x14ac:dyDescent="0.25">
      <c r="A9" s="46">
        <v>42211</v>
      </c>
      <c r="B9" s="15" t="s">
        <v>226</v>
      </c>
      <c r="C9" s="35">
        <v>492122</v>
      </c>
      <c r="D9" s="35">
        <v>-338136</v>
      </c>
      <c r="E9" s="35">
        <f>C9+D9</f>
        <v>153986</v>
      </c>
    </row>
    <row r="10" spans="1:5" s="37" customFormat="1" ht="20.100000000000001" customHeight="1" x14ac:dyDescent="0.25">
      <c r="A10" s="46">
        <v>42212</v>
      </c>
      <c r="B10" s="15" t="s">
        <v>227</v>
      </c>
      <c r="C10" s="35">
        <v>0</v>
      </c>
      <c r="D10" s="35">
        <v>0</v>
      </c>
      <c r="E10" s="35">
        <f>C10+D10</f>
        <v>0</v>
      </c>
    </row>
    <row r="11" spans="1:5" s="37" customFormat="1" ht="20.100000000000001" customHeight="1" x14ac:dyDescent="0.25">
      <c r="A11" s="46">
        <v>422120</v>
      </c>
      <c r="B11" s="15" t="s">
        <v>228</v>
      </c>
      <c r="C11" s="35">
        <v>0</v>
      </c>
      <c r="D11" s="35">
        <v>0</v>
      </c>
      <c r="E11" s="35">
        <f>C11+D11</f>
        <v>0</v>
      </c>
    </row>
    <row r="12" spans="1:5" s="37" customFormat="1" ht="20.100000000000001" customHeight="1" x14ac:dyDescent="0.25">
      <c r="A12" s="46">
        <v>42219</v>
      </c>
      <c r="B12" s="15" t="s">
        <v>229</v>
      </c>
      <c r="C12" s="35">
        <v>0</v>
      </c>
      <c r="D12" s="35">
        <v>0</v>
      </c>
      <c r="E12" s="35">
        <f>C12+D12</f>
        <v>0</v>
      </c>
    </row>
    <row r="13" spans="1:5" s="37" customFormat="1" ht="20.100000000000001" customHeight="1" x14ac:dyDescent="0.25">
      <c r="A13" s="45">
        <v>4223</v>
      </c>
      <c r="B13" s="33" t="s">
        <v>230</v>
      </c>
      <c r="C13" s="34">
        <f>SUM(C14:C17)</f>
        <v>187500</v>
      </c>
      <c r="D13" s="34">
        <f t="shared" ref="D13:E13" si="5">SUM(D14:D17)</f>
        <v>6000</v>
      </c>
      <c r="E13" s="34">
        <f t="shared" si="5"/>
        <v>193500</v>
      </c>
    </row>
    <row r="14" spans="1:5" s="37" customFormat="1" ht="20.100000000000001" customHeight="1" x14ac:dyDescent="0.25">
      <c r="A14" s="46">
        <v>42231</v>
      </c>
      <c r="B14" s="15" t="s">
        <v>231</v>
      </c>
      <c r="C14" s="35">
        <v>0</v>
      </c>
      <c r="D14" s="35">
        <v>6000</v>
      </c>
      <c r="E14" s="35">
        <f>C14+D14</f>
        <v>6000</v>
      </c>
    </row>
    <row r="15" spans="1:5" s="37" customFormat="1" ht="20.100000000000001" customHeight="1" x14ac:dyDescent="0.25">
      <c r="A15" s="46">
        <v>42232</v>
      </c>
      <c r="B15" s="15" t="s">
        <v>232</v>
      </c>
      <c r="C15" s="35">
        <v>0</v>
      </c>
      <c r="D15" s="35">
        <v>0</v>
      </c>
      <c r="E15" s="35">
        <f>C15+D15</f>
        <v>0</v>
      </c>
    </row>
    <row r="16" spans="1:5" s="37" customFormat="1" ht="20.100000000000001" customHeight="1" x14ac:dyDescent="0.25">
      <c r="A16" s="46">
        <v>42234</v>
      </c>
      <c r="B16" s="15" t="s">
        <v>233</v>
      </c>
      <c r="C16" s="35">
        <v>0</v>
      </c>
      <c r="D16" s="35">
        <v>0</v>
      </c>
      <c r="E16" s="35">
        <f>C16+D16</f>
        <v>0</v>
      </c>
    </row>
    <row r="17" spans="1:5" s="37" customFormat="1" ht="20.100000000000001" customHeight="1" x14ac:dyDescent="0.25">
      <c r="A17" s="46">
        <v>42239</v>
      </c>
      <c r="B17" s="15" t="s">
        <v>234</v>
      </c>
      <c r="C17" s="35">
        <v>187500</v>
      </c>
      <c r="D17" s="35">
        <v>0</v>
      </c>
      <c r="E17" s="35">
        <f>C17+D17</f>
        <v>187500</v>
      </c>
    </row>
    <row r="18" spans="1:5" s="37" customFormat="1" ht="20.100000000000001" customHeight="1" x14ac:dyDescent="0.25">
      <c r="A18" s="45">
        <v>4224</v>
      </c>
      <c r="B18" s="33" t="s">
        <v>235</v>
      </c>
      <c r="C18" s="34">
        <f t="shared" ref="C18" si="6">SUM(C19:C21)</f>
        <v>117175</v>
      </c>
      <c r="D18" s="34">
        <f t="shared" ref="D18:E18" si="7">SUM(D19:D21)</f>
        <v>34500</v>
      </c>
      <c r="E18" s="34">
        <f t="shared" si="7"/>
        <v>151675</v>
      </c>
    </row>
    <row r="19" spans="1:5" s="37" customFormat="1" ht="20.100000000000001" customHeight="1" x14ac:dyDescent="0.25">
      <c r="A19" s="46">
        <v>42241</v>
      </c>
      <c r="B19" s="15" t="s">
        <v>236</v>
      </c>
      <c r="C19" s="35">
        <v>0</v>
      </c>
      <c r="D19" s="35">
        <v>0</v>
      </c>
      <c r="E19" s="35">
        <f>C19+D19</f>
        <v>0</v>
      </c>
    </row>
    <row r="20" spans="1:5" s="37" customFormat="1" ht="20.100000000000001" customHeight="1" x14ac:dyDescent="0.25">
      <c r="A20" s="46">
        <v>422411</v>
      </c>
      <c r="B20" s="15" t="s">
        <v>237</v>
      </c>
      <c r="C20" s="35">
        <v>0</v>
      </c>
      <c r="D20" s="35">
        <v>0</v>
      </c>
      <c r="E20" s="35">
        <f>C20+D20</f>
        <v>0</v>
      </c>
    </row>
    <row r="21" spans="1:5" s="37" customFormat="1" ht="20.100000000000001" customHeight="1" x14ac:dyDescent="0.25">
      <c r="A21" s="46">
        <v>42242</v>
      </c>
      <c r="B21" s="15" t="s">
        <v>238</v>
      </c>
      <c r="C21" s="35">
        <v>117175</v>
      </c>
      <c r="D21" s="35">
        <v>34500</v>
      </c>
      <c r="E21" s="35">
        <f>C21+D21</f>
        <v>151675</v>
      </c>
    </row>
    <row r="22" spans="1:5" s="37" customFormat="1" ht="20.100000000000001" customHeight="1" x14ac:dyDescent="0.25">
      <c r="A22" s="45">
        <v>4225</v>
      </c>
      <c r="B22" s="33" t="s">
        <v>239</v>
      </c>
      <c r="C22" s="34">
        <f t="shared" ref="C22:E22" si="8">SUM(C23:C25)</f>
        <v>292000</v>
      </c>
      <c r="D22" s="34">
        <f t="shared" si="8"/>
        <v>0</v>
      </c>
      <c r="E22" s="34">
        <f t="shared" si="8"/>
        <v>292000</v>
      </c>
    </row>
    <row r="23" spans="1:5" s="37" customFormat="1" ht="20.100000000000001" customHeight="1" x14ac:dyDescent="0.25">
      <c r="A23" s="46">
        <v>42251</v>
      </c>
      <c r="B23" s="15" t="s">
        <v>240</v>
      </c>
      <c r="C23" s="35">
        <v>0</v>
      </c>
      <c r="D23" s="35">
        <v>0</v>
      </c>
      <c r="E23" s="35">
        <f>C23+D23</f>
        <v>0</v>
      </c>
    </row>
    <row r="24" spans="1:5" s="37" customFormat="1" ht="20.100000000000001" customHeight="1" x14ac:dyDescent="0.25">
      <c r="A24" s="46">
        <v>42252</v>
      </c>
      <c r="B24" s="15" t="s">
        <v>241</v>
      </c>
      <c r="C24" s="35">
        <v>292000</v>
      </c>
      <c r="D24" s="35">
        <v>0</v>
      </c>
      <c r="E24" s="35">
        <f>C24+D24</f>
        <v>292000</v>
      </c>
    </row>
    <row r="25" spans="1:5" s="37" customFormat="1" ht="20.100000000000001" customHeight="1" x14ac:dyDescent="0.25">
      <c r="A25" s="46">
        <v>42259</v>
      </c>
      <c r="B25" s="15" t="s">
        <v>242</v>
      </c>
      <c r="C25" s="35">
        <v>0</v>
      </c>
      <c r="D25" s="35">
        <v>0</v>
      </c>
      <c r="E25" s="35">
        <f>C25+D25</f>
        <v>0</v>
      </c>
    </row>
    <row r="26" spans="1:5" s="37" customFormat="1" ht="20.100000000000001" customHeight="1" x14ac:dyDescent="0.25">
      <c r="A26" s="45">
        <v>4227</v>
      </c>
      <c r="B26" s="33" t="s">
        <v>243</v>
      </c>
      <c r="C26" s="34">
        <f t="shared" ref="C26" si="9">SUM(C27:C29)</f>
        <v>15000</v>
      </c>
      <c r="D26" s="34">
        <f t="shared" ref="D26:E26" si="10">SUM(D27:D29)</f>
        <v>0</v>
      </c>
      <c r="E26" s="34">
        <f t="shared" si="10"/>
        <v>15000</v>
      </c>
    </row>
    <row r="27" spans="1:5" s="37" customFormat="1" ht="20.100000000000001" customHeight="1" x14ac:dyDescent="0.25">
      <c r="A27" s="46">
        <v>42271</v>
      </c>
      <c r="B27" s="15" t="s">
        <v>244</v>
      </c>
      <c r="C27" s="35">
        <v>0</v>
      </c>
      <c r="D27" s="35">
        <v>0</v>
      </c>
      <c r="E27" s="35">
        <f>C27+D27</f>
        <v>0</v>
      </c>
    </row>
    <row r="28" spans="1:5" s="37" customFormat="1" ht="20.100000000000001" customHeight="1" x14ac:dyDescent="0.25">
      <c r="A28" s="46">
        <v>42272</v>
      </c>
      <c r="B28" s="15" t="s">
        <v>245</v>
      </c>
      <c r="C28" s="35">
        <v>0</v>
      </c>
      <c r="D28" s="35">
        <v>0</v>
      </c>
      <c r="E28" s="35">
        <f>C28+D28</f>
        <v>0</v>
      </c>
    </row>
    <row r="29" spans="1:5" s="37" customFormat="1" ht="20.100000000000001" customHeight="1" x14ac:dyDescent="0.25">
      <c r="A29" s="46">
        <v>42273</v>
      </c>
      <c r="B29" s="15" t="s">
        <v>246</v>
      </c>
      <c r="C29" s="35">
        <v>15000</v>
      </c>
      <c r="D29" s="35">
        <v>0</v>
      </c>
      <c r="E29" s="35">
        <f>C29+D29</f>
        <v>15000</v>
      </c>
    </row>
    <row r="30" spans="1:5" s="37" customFormat="1" ht="20.100000000000001" customHeight="1" x14ac:dyDescent="0.25">
      <c r="A30" s="44">
        <v>426</v>
      </c>
      <c r="B30" s="31" t="s">
        <v>247</v>
      </c>
      <c r="C30" s="32">
        <f t="shared" ref="C30:E31" si="11">C31</f>
        <v>56080</v>
      </c>
      <c r="D30" s="32">
        <f t="shared" si="11"/>
        <v>-33800</v>
      </c>
      <c r="E30" s="32">
        <f t="shared" si="11"/>
        <v>22280</v>
      </c>
    </row>
    <row r="31" spans="1:5" s="37" customFormat="1" ht="20.100000000000001" customHeight="1" x14ac:dyDescent="0.25">
      <c r="A31" s="45">
        <v>4262</v>
      </c>
      <c r="B31" s="33" t="s">
        <v>248</v>
      </c>
      <c r="C31" s="34">
        <f t="shared" si="11"/>
        <v>56080</v>
      </c>
      <c r="D31" s="34">
        <f t="shared" si="11"/>
        <v>-33800</v>
      </c>
      <c r="E31" s="34">
        <f t="shared" si="11"/>
        <v>22280</v>
      </c>
    </row>
    <row r="32" spans="1:5" s="37" customFormat="1" ht="20.100000000000001" customHeight="1" x14ac:dyDescent="0.25">
      <c r="A32" s="46">
        <v>42621</v>
      </c>
      <c r="B32" s="15" t="s">
        <v>248</v>
      </c>
      <c r="C32" s="35">
        <v>56080</v>
      </c>
      <c r="D32" s="35">
        <v>-33800</v>
      </c>
      <c r="E32" s="35">
        <f>C32+D32</f>
        <v>22280</v>
      </c>
    </row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fitToHeight="0" orientation="portrait" r:id="rId1"/>
  <headerFooter>
    <oddHeader>&amp;L&amp;10Upravno vijeće
26.06.2024&amp;C&amp;10Financijski plan prihoda i rashoda za 2024. godinu - I. Rebalans&amp;R&amp;10 47. sjednica
Točka 3. dnevnog reda</oddHeader>
    <oddFooter>&amp;L&amp;10Nastavni zavod za javno zdravstvo "Dr. Andrija Štampar"&amp;C&amp;10&amp;A&amp;R&amp;10&amp;P/&amp;N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2024-06-20T15:32:40Z</cp:lastPrinted>
  <dcterms:created xsi:type="dcterms:W3CDTF">2021-12-18T18:47:50Z</dcterms:created>
  <dcterms:modified xsi:type="dcterms:W3CDTF">2024-06-21T06:05:08Z</dcterms:modified>
</cp:coreProperties>
</file>