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GRAD - OSTALI IZVJEŠTAJI 2023/"/>
    </mc:Choice>
  </mc:AlternateContent>
  <xr:revisionPtr revIDLastSave="832" documentId="8_{F8AD4B46-023D-47F9-89F2-B7A4779A055D}" xr6:coauthVersionLast="47" xr6:coauthVersionMax="47" xr10:uidLastSave="{5BB2952E-DEFF-4FDA-9EB8-03E8C2BBAD79}"/>
  <bookViews>
    <workbookView xWindow="-120" yWindow="-120" windowWidth="29040" windowHeight="15840" xr2:uid="{00000000-000D-0000-FFFF-FFFF00000000}"/>
  </bookViews>
  <sheets>
    <sheet name="Sažetak" sheetId="1" r:id="rId1"/>
    <sheet name=" Račun prihoda i rashoda" sheetId="3" r:id="rId2"/>
    <sheet name="Rashodi i prihodi prema izvoru" sheetId="8" r:id="rId3"/>
    <sheet name="Rashodi prema funkciji " sheetId="11" r:id="rId4"/>
    <sheet name="Račun financiranja " sheetId="9" r:id="rId5"/>
    <sheet name="Račun fin prema izvorima" sheetId="10" r:id="rId6"/>
  </sheets>
  <definedNames>
    <definedName name="_xlnm.Print_Titles" localSheetId="1">' Račun prihoda i rashoda'!$7:$8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8" l="1"/>
  <c r="H9" i="10" l="1"/>
  <c r="G9" i="10"/>
  <c r="H8" i="10"/>
  <c r="G8" i="10"/>
  <c r="G15" i="1"/>
  <c r="G14" i="1"/>
  <c r="G12" i="1"/>
  <c r="G11" i="1"/>
  <c r="F15" i="1"/>
  <c r="F14" i="1"/>
  <c r="F12" i="1"/>
  <c r="F11" i="1"/>
  <c r="G22" i="1" l="1"/>
  <c r="G21" i="1"/>
  <c r="F22" i="1"/>
  <c r="F21" i="1"/>
  <c r="H132" i="3"/>
  <c r="G132" i="3"/>
  <c r="H130" i="3"/>
  <c r="G130" i="3"/>
  <c r="H127" i="3"/>
  <c r="G127" i="3"/>
  <c r="H125" i="3"/>
  <c r="G125" i="3"/>
  <c r="H123" i="3"/>
  <c r="G123" i="3"/>
  <c r="H122" i="3"/>
  <c r="G122" i="3"/>
  <c r="H121" i="3"/>
  <c r="G121" i="3"/>
  <c r="H120" i="3"/>
  <c r="G120" i="3"/>
  <c r="H119" i="3"/>
  <c r="G119" i="3"/>
  <c r="H118" i="3"/>
  <c r="G118" i="3"/>
  <c r="H116" i="3"/>
  <c r="G116" i="3"/>
  <c r="H113" i="3"/>
  <c r="G113" i="3"/>
  <c r="H109" i="3"/>
  <c r="G109" i="3"/>
  <c r="H107" i="3"/>
  <c r="G107" i="3"/>
  <c r="H104" i="3"/>
  <c r="G104" i="3"/>
  <c r="H103" i="3"/>
  <c r="G103" i="3"/>
  <c r="H102" i="3"/>
  <c r="G102" i="3"/>
  <c r="H99" i="3"/>
  <c r="G99" i="3"/>
  <c r="H98" i="3"/>
  <c r="G98" i="3"/>
  <c r="H97" i="3"/>
  <c r="G97" i="3"/>
  <c r="H96" i="3"/>
  <c r="G96" i="3"/>
  <c r="H95" i="3"/>
  <c r="G95" i="3"/>
  <c r="H94" i="3"/>
  <c r="G94" i="3"/>
  <c r="H93" i="3"/>
  <c r="G93" i="3"/>
  <c r="H91" i="3"/>
  <c r="G91" i="3"/>
  <c r="H89" i="3"/>
  <c r="G89" i="3"/>
  <c r="H88" i="3"/>
  <c r="G88" i="3"/>
  <c r="H87" i="3"/>
  <c r="G87" i="3"/>
  <c r="H86" i="3"/>
  <c r="G86" i="3"/>
  <c r="H85" i="3"/>
  <c r="G85" i="3"/>
  <c r="H84" i="3"/>
  <c r="G84" i="3"/>
  <c r="H83" i="3"/>
  <c r="G83" i="3"/>
  <c r="H82" i="3"/>
  <c r="G82" i="3"/>
  <c r="H81" i="3"/>
  <c r="G81" i="3"/>
  <c r="H79" i="3"/>
  <c r="G79" i="3"/>
  <c r="H78" i="3"/>
  <c r="G78" i="3"/>
  <c r="H77" i="3"/>
  <c r="G77" i="3"/>
  <c r="H76" i="3"/>
  <c r="G76" i="3"/>
  <c r="H75" i="3"/>
  <c r="G75" i="3"/>
  <c r="H74" i="3"/>
  <c r="G74" i="3"/>
  <c r="H72" i="3"/>
  <c r="G72" i="3"/>
  <c r="H71" i="3"/>
  <c r="G71" i="3"/>
  <c r="H70" i="3"/>
  <c r="G70" i="3"/>
  <c r="H69" i="3"/>
  <c r="G69" i="3"/>
  <c r="H66" i="3"/>
  <c r="G66" i="3"/>
  <c r="H65" i="3"/>
  <c r="G65" i="3"/>
  <c r="H63" i="3"/>
  <c r="G63" i="3"/>
  <c r="H61" i="3"/>
  <c r="G61" i="3"/>
  <c r="H60" i="3"/>
  <c r="G60" i="3"/>
  <c r="H59" i="3"/>
  <c r="G59" i="3"/>
  <c r="D131" i="3"/>
  <c r="E131" i="3"/>
  <c r="F131" i="3"/>
  <c r="H131" i="3" s="1"/>
  <c r="D128" i="3"/>
  <c r="D129" i="3"/>
  <c r="E129" i="3"/>
  <c r="F129" i="3"/>
  <c r="F128" i="3" s="1"/>
  <c r="D126" i="3"/>
  <c r="E126" i="3"/>
  <c r="F126" i="3"/>
  <c r="D124" i="3"/>
  <c r="E124" i="3"/>
  <c r="F124" i="3"/>
  <c r="D117" i="3"/>
  <c r="E117" i="3"/>
  <c r="F117" i="3"/>
  <c r="D115" i="3"/>
  <c r="E115" i="3"/>
  <c r="F115" i="3"/>
  <c r="D111" i="3"/>
  <c r="D112" i="3"/>
  <c r="E112" i="3"/>
  <c r="E111" i="3" s="1"/>
  <c r="F112" i="3"/>
  <c r="F111" i="3" s="1"/>
  <c r="H111" i="3" s="1"/>
  <c r="D108" i="3"/>
  <c r="E108" i="3"/>
  <c r="F108" i="3"/>
  <c r="G108" i="3" s="1"/>
  <c r="E105" i="3"/>
  <c r="D106" i="3"/>
  <c r="E106" i="3"/>
  <c r="F106" i="3"/>
  <c r="F105" i="3" s="1"/>
  <c r="H105" i="3" s="1"/>
  <c r="E100" i="3"/>
  <c r="D101" i="3"/>
  <c r="D100" i="3" s="1"/>
  <c r="E101" i="3"/>
  <c r="F101" i="3"/>
  <c r="F100" i="3" s="1"/>
  <c r="H100" i="3" s="1"/>
  <c r="D92" i="3"/>
  <c r="E92" i="3"/>
  <c r="F92" i="3"/>
  <c r="H92" i="3" s="1"/>
  <c r="D90" i="3"/>
  <c r="E90" i="3"/>
  <c r="F90" i="3"/>
  <c r="D80" i="3"/>
  <c r="E80" i="3"/>
  <c r="F80" i="3"/>
  <c r="H80" i="3" s="1"/>
  <c r="D73" i="3"/>
  <c r="E73" i="3"/>
  <c r="F73" i="3"/>
  <c r="H73" i="3" s="1"/>
  <c r="D68" i="3"/>
  <c r="E68" i="3"/>
  <c r="H68" i="3" s="1"/>
  <c r="F68" i="3"/>
  <c r="D64" i="3"/>
  <c r="E64" i="3"/>
  <c r="E57" i="3" s="1"/>
  <c r="F64" i="3"/>
  <c r="D62" i="3"/>
  <c r="E62" i="3"/>
  <c r="F62" i="3"/>
  <c r="H62" i="3" s="1"/>
  <c r="D58" i="3"/>
  <c r="E58" i="3"/>
  <c r="F58" i="3"/>
  <c r="H51" i="3"/>
  <c r="G51" i="3"/>
  <c r="H47" i="3"/>
  <c r="G47" i="3"/>
  <c r="H44" i="3"/>
  <c r="G44" i="3"/>
  <c r="H42" i="3"/>
  <c r="G42" i="3"/>
  <c r="H41" i="3"/>
  <c r="G41" i="3"/>
  <c r="H38" i="3"/>
  <c r="G38" i="3"/>
  <c r="H36" i="3"/>
  <c r="G36" i="3"/>
  <c r="H35" i="3"/>
  <c r="G35" i="3"/>
  <c r="H32" i="3"/>
  <c r="G32" i="3"/>
  <c r="H29" i="3"/>
  <c r="G29" i="3"/>
  <c r="H27" i="3"/>
  <c r="G27" i="3"/>
  <c r="H26" i="3"/>
  <c r="G26" i="3"/>
  <c r="H25" i="3"/>
  <c r="G25" i="3"/>
  <c r="H22" i="3"/>
  <c r="G22" i="3"/>
  <c r="H20" i="3"/>
  <c r="G20" i="3"/>
  <c r="H19" i="3"/>
  <c r="G19" i="3"/>
  <c r="H17" i="3"/>
  <c r="G17" i="3"/>
  <c r="H15" i="3"/>
  <c r="G15" i="3"/>
  <c r="H13" i="3"/>
  <c r="G13" i="3"/>
  <c r="D12" i="3"/>
  <c r="E12" i="3"/>
  <c r="F12" i="3"/>
  <c r="D14" i="3"/>
  <c r="E14" i="3"/>
  <c r="F14" i="3"/>
  <c r="D16" i="3"/>
  <c r="E16" i="3"/>
  <c r="F16" i="3"/>
  <c r="H16" i="3" s="1"/>
  <c r="D18" i="3"/>
  <c r="E18" i="3"/>
  <c r="F18" i="3"/>
  <c r="H18" i="3" s="1"/>
  <c r="D21" i="3"/>
  <c r="E21" i="3"/>
  <c r="F21" i="3"/>
  <c r="D24" i="3"/>
  <c r="E24" i="3"/>
  <c r="E23" i="3" s="1"/>
  <c r="F24" i="3"/>
  <c r="F23" i="3" s="1"/>
  <c r="D28" i="3"/>
  <c r="E28" i="3"/>
  <c r="F28" i="3"/>
  <c r="H28" i="3" s="1"/>
  <c r="E30" i="3"/>
  <c r="D31" i="3"/>
  <c r="D30" i="3" s="1"/>
  <c r="E31" i="3"/>
  <c r="F31" i="3"/>
  <c r="F30" i="3" s="1"/>
  <c r="E33" i="3"/>
  <c r="H33" i="3" s="1"/>
  <c r="D34" i="3"/>
  <c r="E34" i="3"/>
  <c r="F34" i="3"/>
  <c r="F33" i="3" s="1"/>
  <c r="D37" i="3"/>
  <c r="E37" i="3"/>
  <c r="F37" i="3"/>
  <c r="H37" i="3" s="1"/>
  <c r="D40" i="3"/>
  <c r="D39" i="3" s="1"/>
  <c r="E40" i="3"/>
  <c r="F40" i="3"/>
  <c r="D43" i="3"/>
  <c r="E43" i="3"/>
  <c r="F43" i="3"/>
  <c r="D46" i="3"/>
  <c r="D45" i="3" s="1"/>
  <c r="E46" i="3"/>
  <c r="E45" i="3" s="1"/>
  <c r="F46" i="3"/>
  <c r="F45" i="3" s="1"/>
  <c r="C108" i="3"/>
  <c r="C106" i="3"/>
  <c r="C34" i="3"/>
  <c r="C12" i="3"/>
  <c r="C14" i="3"/>
  <c r="C16" i="3"/>
  <c r="G16" i="3" s="1"/>
  <c r="C18" i="3"/>
  <c r="G18" i="3" s="1"/>
  <c r="C21" i="3"/>
  <c r="C43" i="3"/>
  <c r="C40" i="3"/>
  <c r="G40" i="3" s="1"/>
  <c r="C46" i="3"/>
  <c r="C45" i="3" s="1"/>
  <c r="G43" i="3" l="1"/>
  <c r="G45" i="3"/>
  <c r="E39" i="3"/>
  <c r="H90" i="3"/>
  <c r="F114" i="3"/>
  <c r="H117" i="3"/>
  <c r="H45" i="3"/>
  <c r="H31" i="3"/>
  <c r="H108" i="3"/>
  <c r="G106" i="3"/>
  <c r="G14" i="3"/>
  <c r="G21" i="3"/>
  <c r="D114" i="3"/>
  <c r="H124" i="3"/>
  <c r="H114" i="3"/>
  <c r="F11" i="3"/>
  <c r="H23" i="3"/>
  <c r="H43" i="3"/>
  <c r="E11" i="3"/>
  <c r="E10" i="3" s="1"/>
  <c r="G12" i="3"/>
  <c r="G34" i="3"/>
  <c r="G46" i="3"/>
  <c r="F57" i="3"/>
  <c r="H58" i="3"/>
  <c r="H106" i="3"/>
  <c r="F39" i="3"/>
  <c r="D23" i="3"/>
  <c r="D11" i="3"/>
  <c r="H12" i="3"/>
  <c r="H14" i="3"/>
  <c r="H24" i="3"/>
  <c r="H30" i="3"/>
  <c r="H34" i="3"/>
  <c r="H40" i="3"/>
  <c r="H46" i="3"/>
  <c r="F67" i="3"/>
  <c r="H112" i="3"/>
  <c r="H115" i="3"/>
  <c r="H126" i="3"/>
  <c r="H129" i="3"/>
  <c r="H21" i="3"/>
  <c r="H64" i="3"/>
  <c r="D33" i="3"/>
  <c r="H101" i="3"/>
  <c r="E128" i="3"/>
  <c r="H128" i="3" s="1"/>
  <c r="E114" i="3"/>
  <c r="D110" i="3"/>
  <c r="F110" i="3"/>
  <c r="D105" i="3"/>
  <c r="E67" i="3"/>
  <c r="E56" i="3" s="1"/>
  <c r="D67" i="3"/>
  <c r="D57" i="3"/>
  <c r="C39" i="3"/>
  <c r="C105" i="3"/>
  <c r="G105" i="3" s="1"/>
  <c r="C11" i="3"/>
  <c r="D10" i="3" l="1"/>
  <c r="H67" i="3"/>
  <c r="F56" i="3"/>
  <c r="H57" i="3"/>
  <c r="F10" i="3"/>
  <c r="G11" i="3"/>
  <c r="H11" i="3"/>
  <c r="G39" i="3"/>
  <c r="H39" i="3"/>
  <c r="E110" i="3"/>
  <c r="H110" i="3" s="1"/>
  <c r="E55" i="3"/>
  <c r="D56" i="3"/>
  <c r="D55" i="3" s="1"/>
  <c r="F55" i="3" l="1"/>
  <c r="H55" i="3" s="1"/>
  <c r="H56" i="3"/>
  <c r="H10" i="3"/>
  <c r="D50" i="3"/>
  <c r="D49" i="3" s="1"/>
  <c r="D48" i="3" s="1"/>
  <c r="D9" i="3" s="1"/>
  <c r="E50" i="3"/>
  <c r="E49" i="3" s="1"/>
  <c r="E48" i="3" s="1"/>
  <c r="E9" i="3" s="1"/>
  <c r="F50" i="3"/>
  <c r="C50" i="3"/>
  <c r="C49" i="3" s="1"/>
  <c r="C48" i="3" s="1"/>
  <c r="G9" i="9"/>
  <c r="H9" i="9"/>
  <c r="H8" i="9"/>
  <c r="G8" i="9"/>
  <c r="C131" i="3"/>
  <c r="G131" i="3" s="1"/>
  <c r="C129" i="3"/>
  <c r="G129" i="3" s="1"/>
  <c r="C126" i="3"/>
  <c r="G126" i="3" s="1"/>
  <c r="C124" i="3"/>
  <c r="G124" i="3" s="1"/>
  <c r="C117" i="3"/>
  <c r="G117" i="3" s="1"/>
  <c r="C115" i="3"/>
  <c r="G115" i="3" s="1"/>
  <c r="C112" i="3"/>
  <c r="G112" i="3" s="1"/>
  <c r="F49" i="3" l="1"/>
  <c r="G50" i="3"/>
  <c r="H50" i="3"/>
  <c r="C128" i="3"/>
  <c r="G128" i="3" s="1"/>
  <c r="C111" i="3"/>
  <c r="C114" i="3"/>
  <c r="G114" i="3" s="1"/>
  <c r="F48" i="3" l="1"/>
  <c r="G49" i="3"/>
  <c r="H49" i="3"/>
  <c r="C110" i="3"/>
  <c r="G110" i="3" s="1"/>
  <c r="G111" i="3"/>
  <c r="G8" i="11"/>
  <c r="F8" i="11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E18" i="8"/>
  <c r="D18" i="8"/>
  <c r="C18" i="8"/>
  <c r="B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E6" i="8"/>
  <c r="C6" i="8"/>
  <c r="B6" i="8"/>
  <c r="G6" i="8" l="1"/>
  <c r="F6" i="8"/>
  <c r="G48" i="3"/>
  <c r="H48" i="3"/>
  <c r="F9" i="3"/>
  <c r="G7" i="11"/>
  <c r="F7" i="11"/>
  <c r="G18" i="8"/>
  <c r="F18" i="8"/>
  <c r="H9" i="3" l="1"/>
  <c r="G6" i="11"/>
  <c r="F6" i="11"/>
  <c r="C101" i="3" l="1"/>
  <c r="C92" i="3"/>
  <c r="G92" i="3" s="1"/>
  <c r="C90" i="3"/>
  <c r="G90" i="3" s="1"/>
  <c r="C80" i="3"/>
  <c r="G80" i="3" s="1"/>
  <c r="C73" i="3"/>
  <c r="G73" i="3" s="1"/>
  <c r="C68" i="3"/>
  <c r="G68" i="3" s="1"/>
  <c r="C64" i="3"/>
  <c r="G64" i="3" s="1"/>
  <c r="C62" i="3"/>
  <c r="G62" i="3" s="1"/>
  <c r="C58" i="3"/>
  <c r="G58" i="3" s="1"/>
  <c r="C37" i="3"/>
  <c r="C31" i="3"/>
  <c r="C28" i="3"/>
  <c r="G28" i="3" s="1"/>
  <c r="C24" i="3"/>
  <c r="C30" i="3" l="1"/>
  <c r="G30" i="3" s="1"/>
  <c r="G31" i="3"/>
  <c r="C33" i="3"/>
  <c r="G33" i="3" s="1"/>
  <c r="G37" i="3"/>
  <c r="C23" i="3"/>
  <c r="G23" i="3" s="1"/>
  <c r="G24" i="3"/>
  <c r="C100" i="3"/>
  <c r="G100" i="3" s="1"/>
  <c r="G101" i="3"/>
  <c r="C57" i="3"/>
  <c r="G57" i="3" s="1"/>
  <c r="C67" i="3"/>
  <c r="G67" i="3" s="1"/>
  <c r="C10" i="3" l="1"/>
  <c r="C56" i="3"/>
  <c r="C55" i="3" l="1"/>
  <c r="G55" i="3" s="1"/>
  <c r="G56" i="3"/>
  <c r="C9" i="3"/>
  <c r="G9" i="3" s="1"/>
  <c r="G10" i="3"/>
  <c r="G24" i="1"/>
  <c r="F24" i="1"/>
  <c r="C23" i="1"/>
  <c r="D23" i="1"/>
  <c r="E23" i="1"/>
  <c r="B23" i="1"/>
  <c r="C13" i="1"/>
  <c r="D13" i="1"/>
  <c r="E13" i="1"/>
  <c r="B13" i="1"/>
  <c r="C10" i="1"/>
  <c r="D10" i="1"/>
  <c r="E10" i="1"/>
  <c r="B10" i="1"/>
  <c r="G13" i="1" l="1"/>
  <c r="F13" i="1"/>
  <c r="F10" i="1"/>
  <c r="C16" i="1"/>
  <c r="C25" i="1" s="1"/>
  <c r="G10" i="1"/>
  <c r="D16" i="1"/>
  <c r="D25" i="1" s="1"/>
  <c r="B16" i="1"/>
  <c r="E16" i="1"/>
  <c r="F23" i="1"/>
  <c r="G23" i="1"/>
  <c r="F16" i="1" l="1"/>
  <c r="G16" i="1"/>
  <c r="E25" i="1"/>
  <c r="G25" i="1" s="1"/>
  <c r="B25" i="1"/>
  <c r="F25" i="1" l="1"/>
</calcChain>
</file>

<file path=xl/sharedStrings.xml><?xml version="1.0" encoding="utf-8"?>
<sst xmlns="http://schemas.openxmlformats.org/spreadsheetml/2006/main" count="253" uniqueCount="182">
  <si>
    <t>PRIHODI UKUPNO</t>
  </si>
  <si>
    <t>RASHODI UKUPNO</t>
  </si>
  <si>
    <t>Rashodi za zaposlene</t>
  </si>
  <si>
    <t>BROJČANA OZNAKA I NAZIV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</si>
  <si>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</si>
  <si>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</si>
  <si>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</si>
  <si>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</si>
  <si>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</si>
  <si>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INDEKS</t>
  </si>
  <si>
    <t xml:space="preserve">IZVJEŠTAJ O PRIHODIMA I RASHODIMA PREMA EKONOMSKOJ KLASIFIKACIJI </t>
  </si>
  <si>
    <t>6=5/2*100</t>
  </si>
  <si>
    <t>7=5/4*100</t>
  </si>
  <si>
    <t>UKUPNI PRIHODI</t>
  </si>
  <si>
    <t>Pomoći iz inozemstva i od subjekata unutar općeg proračuna</t>
  </si>
  <si>
    <t>Plaće za redovan rad</t>
  </si>
  <si>
    <t>Naknade troškova zaposlenima</t>
  </si>
  <si>
    <t>Službena putovanja</t>
  </si>
  <si>
    <t>UKUPNO RASHODI</t>
  </si>
  <si>
    <t>IZVJEŠTAJ O PRIHODIMA I RASHODIMA PREMA IZVORIMA FINANCIRANJA</t>
  </si>
  <si>
    <t xml:space="preserve">IZVJEŠTAJ RAČUNA FINANCIRANJA PREMA EKONOMSKOJ KLASIFIKACIJI </t>
  </si>
  <si>
    <t>IZVJEŠTAJ RAČUNA FINANCIRANJA PREMA IZVORIMA FINANCIRANJA</t>
  </si>
  <si>
    <t>IZVJEŠTAJ O RASHODIMA PREMA FUNKCIJSKOJ KLASIFIKACIJI</t>
  </si>
  <si>
    <t>Napomena:  Iznosi u stupcu "OSTVARENJE/IZVRŠENJE 1.-6. 2022." preračunavaju se iz kuna u eure prema fiksnom tečaju konverzije (1 EUR=7,53450 kuna) i po pravilima za preračunavanje i zaokruživanje.</t>
  </si>
  <si>
    <t>TEKUĆI PLAN 2023.*</t>
  </si>
  <si>
    <t>INDEKS**</t>
  </si>
  <si>
    <t>IZVORNI PLAN ILI REBALANS 2023.*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</si>
  <si>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</si>
  <si>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</si>
  <si>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</si>
  <si>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</si>
  <si>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</si>
  <si>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</si>
  <si>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</si>
  <si>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</si>
  <si>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</si>
  <si>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</si>
  <si>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</si>
  <si>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</si>
  <si>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* Opći i posebni dio polugodišnjeg izvještaja o izvršenju proračuna sadrži samo izvorni plan ako od donošenja proračuna nije bilo izmjena i dopuna niti izvršenih preraspodjela odnosno izvorni plan i tekući plan ako je od donošenja proračuna bilo naknadno izvršenih preraspodjela.  
Opći i posebni dio polugodišnjeg izvještaja o izvršenju proračuna sadrži rebalans ako je od donošenja proračuna bilo izmjena i dopuna, odnosno rebalans i tekući plan ako je od izmjena i dopuna proračuna bilo naknadno izvršenih preraspodjela. </t>
  </si>
  <si>
    <t xml:space="preserve"> RAČUN FINANCIRANJA</t>
  </si>
  <si>
    <t>SAŽETAK  RAČUNA PRIHODA I RASHODA I  RAČUNA FINANCIRANJA  može sadržavati i dodatne podatke.</t>
  </si>
  <si>
    <t>OSTVARENJE / IZVRŠENJE 
01-12-2023</t>
  </si>
  <si>
    <t>OSTVARENJE / IZVRŠENJE 
01-12-2022</t>
  </si>
  <si>
    <t xml:space="preserve">** AKO Opći i Posebni dio godišnjeg izvještaja ne sadrži "TEKUĆI PLAN 2023.", "INDEKS"("OSTVARENJE/IZVRŠENJE 01-12/2023."/"TEKUĆI PLAN 2023.") iskazuje se kao "OSTVARENJE/IZVRŠENJE 01-12/2023."/"IZVORNI PLAN 2023." ODNOSNO "REBALANS 2023." </t>
  </si>
  <si>
    <t>Konto</t>
  </si>
  <si>
    <t>Naziv konta</t>
  </si>
  <si>
    <t>Izvorni plan 
2023</t>
  </si>
  <si>
    <t>Tekući Plan 
2023</t>
  </si>
  <si>
    <t>INDEKS
6=5/2*100</t>
  </si>
  <si>
    <t>INDEKS
7=5/4*100</t>
  </si>
  <si>
    <t>PRIHODI POSLOVANJA</t>
  </si>
  <si>
    <t>63</t>
  </si>
  <si>
    <t>634</t>
  </si>
  <si>
    <t>Pomoći od izvanproračunskih korisnika</t>
  </si>
  <si>
    <t>6341</t>
  </si>
  <si>
    <t>Tekuće pomoći od izvanproračunskih korisnika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</si>
  <si>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</si>
  <si>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</si>
  <si>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</si>
  <si>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</si>
  <si>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638</t>
  </si>
  <si>
    <t>Pomoći iz državnog proračuna temeljem prijenosa EU sredstava</t>
  </si>
  <si>
    <t>6381</t>
  </si>
  <si>
    <t>Tekuće pomoći iz državnog proračuna temeljem prijenosa EU sredstava</t>
  </si>
  <si>
    <t>6382</t>
  </si>
  <si>
    <t>Kapitalne pomoći iz državnog proračuna temeljem prijenosa EU sredstava</t>
  </si>
  <si>
    <t>639</t>
  </si>
  <si>
    <t>Prijenosi između proračunskih korisnika istog proračuna</t>
  </si>
  <si>
    <t>Tekući prijenosi između proračunskih korisnika istog proračuna</t>
  </si>
  <si>
    <t>Prihodi od imovine</t>
  </si>
  <si>
    <t>Prihodi od financijske imovine</t>
  </si>
  <si>
    <t>Kamate na oročena sredstva i depozite po viđenju</t>
  </si>
  <si>
    <t>Prihodi od zateznih kamata</t>
  </si>
  <si>
    <t xml:space="preserve">Prihodi od pozitivnih tečajnih razlika </t>
  </si>
  <si>
    <t>Prihodi od nefinancijske imovine</t>
  </si>
  <si>
    <t>Ostali prihodi od nefinancijske imovine</t>
  </si>
  <si>
    <t>Prihodi po posebnim propisima i naknada</t>
  </si>
  <si>
    <t>Prihodi po posebnim propisima</t>
  </si>
  <si>
    <t xml:space="preserve">Ostali nespomenuti prihodi </t>
  </si>
  <si>
    <t>Prihodi od  pruženih usluga i prihodi od donacija</t>
  </si>
  <si>
    <t xml:space="preserve">Prihodi od pruženih usluga </t>
  </si>
  <si>
    <t>Prihodi od prodaje proizvoda</t>
  </si>
  <si>
    <t>Tekuće i kapitalne donacije</t>
  </si>
  <si>
    <t>Tekuće donacije</t>
  </si>
  <si>
    <t>Prihodi iz proračuna</t>
  </si>
  <si>
    <t>Prihodi iz nadležnog proračuna za financiranje redovite djelatnosti proračunskih korisnika</t>
  </si>
  <si>
    <t>Prihodi za financiranje rashoda poslovanja</t>
  </si>
  <si>
    <t>Prihodi za financiranje rashoda za nabavu nefinancijske im.</t>
  </si>
  <si>
    <t>Prihodi od HZZO-a na temelju ugovornih obveza</t>
  </si>
  <si>
    <t>Prihodi na temelju ugovornih obveza</t>
  </si>
  <si>
    <t>PRIHODI OD PRODAJE NEFINANCIJSKE IMOVINE</t>
  </si>
  <si>
    <t>Prijevozna sredstva u cestovnom prometu</t>
  </si>
  <si>
    <t xml:space="preserve">RASHODI POSLOVANJA </t>
  </si>
  <si>
    <t>Plaće (bruto)</t>
  </si>
  <si>
    <t>Plaće u naravi</t>
  </si>
  <si>
    <t xml:space="preserve">Plaće za prekovremeni rad </t>
  </si>
  <si>
    <t>Ostali rashodi za zaposlene</t>
  </si>
  <si>
    <t>Doprinosi na plaće</t>
  </si>
  <si>
    <t>Doprinosi za zdravstveno osiguranje</t>
  </si>
  <si>
    <t>Doprinosi za obvezno osiguranje u slučaju nezaposlenosti</t>
  </si>
  <si>
    <t>Naknade za prijevoz, rad na terenu i odvojeni život</t>
  </si>
  <si>
    <t>Stručno usavršavanje zaposlenika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</si>
  <si>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</si>
  <si>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</si>
  <si>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</si>
  <si>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</si>
  <si>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</si>
  <si>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 xml:space="preserve">Materijal i dijelovi za tekuće i investicijsko održavanje 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</si>
  <si>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</si>
  <si>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</si>
  <si>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</si>
  <si>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</si>
  <si>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</si>
  <si>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</si>
  <si>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</si>
  <si>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</si>
  <si>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</si>
  <si>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</si>
  <si>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</si>
  <si>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</si>
  <si>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</si>
  <si>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Ostali nespomenuti rashodi poslovanja</t>
  </si>
  <si>
    <t>Naknade za rad predstvničkih i izvršnih tijela, povjeren. i sl.</t>
  </si>
  <si>
    <t>Premije osiguranja</t>
  </si>
  <si>
    <t>Reprezentacija</t>
  </si>
  <si>
    <t>Članarine</t>
  </si>
  <si>
    <t>Pristojbe i naknade</t>
  </si>
  <si>
    <t>Troškovi sudskih postupaka</t>
  </si>
  <si>
    <t>Financijski rashodi</t>
  </si>
  <si>
    <t>Ostali financijski rashodi</t>
  </si>
  <si>
    <t>Bankarske usluge i usluge platnog prometa</t>
  </si>
  <si>
    <t>Negativne tečajne razlike</t>
  </si>
  <si>
    <t>Zatezne kamate</t>
  </si>
  <si>
    <t>RASHODI ZA NABAVU NEFINANCIJSKE IMOVINE</t>
  </si>
  <si>
    <t>Rashodi za nabavu proizvedene dugotrajne imovine</t>
  </si>
  <si>
    <t>Rashodi za dodatna ulaganja na nefinancijskoj imovini</t>
  </si>
  <si>
    <t>UKUPNO PRIHODI</t>
  </si>
  <si>
    <t>Izvor 1.1.1. A211106 - Opći prihodi i primici - Programi promicanja zdravlja, prevencije i rano otkrivanje bolest</t>
  </si>
  <si>
    <t xml:space="preserve">Izvor 1.1.1. A211107 - Opći prihodi i primici - Služba za mentalno zdravlje i prevenciju ovisnosti </t>
  </si>
  <si>
    <t>Izvor 1.2.3. - Kapitalna ulaganja u zdravstvene ustanove - Decentralizirane funkcije</t>
  </si>
  <si>
    <t>Izvor 3.1.1 - Vlastiti prihodi</t>
  </si>
  <si>
    <t>Izvor 3.1.1. A211118 - Vlastiti prihodi - Provođenje mjera zdravstvene ekologije</t>
  </si>
  <si>
    <t>Izvor 4.3.1. - Prihodi za posebne namjene</t>
  </si>
  <si>
    <t>Izvor 5.2.1. - Pomoći iz drugih proračuna</t>
  </si>
  <si>
    <t>Izvor 5.5.1. - Pomoći od izvanproračunskih korisnika</t>
  </si>
  <si>
    <t>Izvor 5.6.1. - Pomoći temeljem prijenosa EU sredstava</t>
  </si>
  <si>
    <t>Izvor 6.1.1. - Donacije</t>
  </si>
  <si>
    <t>Izvor 7.1.1. - Prihodi od prodaje nefinancijske imovine</t>
  </si>
  <si>
    <t>07 Zdravstvo</t>
  </si>
  <si>
    <t>074 Službe javnog zdravstva</t>
  </si>
  <si>
    <t>Rashodi za nabavu neproizvedene dugotrajne imovine</t>
  </si>
  <si>
    <t>Nematerijalna imovina</t>
  </si>
  <si>
    <t>Licence</t>
  </si>
  <si>
    <t>Građevinski objekti</t>
  </si>
  <si>
    <t>Poslovni objekti</t>
  </si>
  <si>
    <t>Postrojenja i oprema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</si>
  <si>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</si>
  <si>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</si>
  <si>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</si>
  <si>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</si>
  <si>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</si>
  <si>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Uređaji, strojevi i oprema za ostale namjene</t>
  </si>
  <si>
    <t>Prijevozna sredstva</t>
  </si>
  <si>
    <t>Nematerijalna proizvedena imovina</t>
  </si>
  <si>
    <t>Ulaganja u računalne programe</t>
  </si>
  <si>
    <t>Dodatna ulaganja na građevinskim objektima</t>
  </si>
  <si>
    <t>Dodatna ulaganja u ostalu nefinancijsku imovinu</t>
  </si>
  <si>
    <t>IZVJEŠTAJ O IZVRŠENJU FINANCIJSKOG PLANA PRORAČUNSKOG KORISNIKA JEDINICE LOKALNE I PODRUČNE (REGIONALNE) SAMOUPRAVE ZA RAZDOBLJE 01.01.-31.12.2023.</t>
  </si>
  <si>
    <t>SAŽETAK RAČUNA PRIHODA I RASHODA I RAČUNA FINANCIRANJA NASTAVNOG ZAVODA ZA JAVNO ZDRAVSTVO DR. ANDRIJA ŠTAMPAR</t>
  </si>
  <si>
    <t xml:space="preserve"> RAČUN PRIHODA I RASHODA NASTAVNOG ZAVODA ZA JAVNO ZDRAVSTVO DR. ANDRIJA ŠTAMPAR</t>
  </si>
  <si>
    <t>Ostvarenje / Izvršenje
01-12-2022</t>
  </si>
  <si>
    <t>Ostvarenje / Izvršenje
01-12-2023</t>
  </si>
  <si>
    <t>Ostvarenje / Izvršenje
01-122023</t>
  </si>
  <si>
    <t>Prihodi od prodaje proizvedene dugotrajne imovine</t>
  </si>
  <si>
    <t>Prihodi od prodaje prijevoznih sredstava</t>
  </si>
  <si>
    <t>Tekuće pomoći od međunarodnih organizacija</t>
  </si>
  <si>
    <t>Ostali prihodi</t>
  </si>
  <si>
    <t>Pomoći od međunarodnih organizacija</t>
  </si>
  <si>
    <t>Tekuće pomoći proračunskim korisnicima drugih proračuna</t>
  </si>
  <si>
    <t>Pomoći dane u inozemstvo i unutar općeg proračuna</t>
  </si>
  <si>
    <t>Pomoći proračunskim korisnicima drugih proračuna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</si>
</sst>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3" tint="-0.499984740745262"/>
      <name val="Calibri"/>
      <family val="2"/>
      <charset val="238"/>
      <scheme val="minor"/>
    </font>
    <font>
      <sz val="11"/>
      <color theme="3" tint="-0.499984740745262"/>
      <name val="Calibri"/>
      <family val="2"/>
      <charset val="238"/>
      <scheme val="minor"/>
    </font>
    <font>
      <b/>
      <sz val="12"/>
      <color theme="3" tint="-0.499984740745262"/>
      <name val="Calibri"/>
      <family val="2"/>
      <charset val="238"/>
      <scheme val="minor"/>
    </font>
    <font>
      <sz val="12"/>
      <color theme="3" tint="-0.499984740745262"/>
      <name val="Calibri"/>
      <family val="2"/>
      <charset val="238"/>
      <scheme val="minor"/>
    </font>
    <font>
      <b/>
      <sz val="8"/>
      <color theme="3" tint="-0.499984740745262"/>
      <name val="Calibri"/>
      <family val="2"/>
      <charset val="238"/>
      <scheme val="minor"/>
    </font>
    <font>
      <sz val="8"/>
      <color theme="3" tint="-0.499984740745262"/>
      <name val="Calibri"/>
      <family val="2"/>
      <charset val="238"/>
      <scheme val="minor"/>
    </font>
    <font>
      <b/>
      <sz val="9"/>
      <color theme="3" tint="-0.499984740745262"/>
      <name val="Calibri"/>
      <family val="2"/>
      <charset val="238"/>
      <scheme val="minor"/>
    </font>
    <font>
      <sz val="9"/>
      <color theme="3" tint="-0.499984740745262"/>
      <name val="Calibri"/>
      <family val="2"/>
      <charset val="238"/>
      <scheme val="minor"/>
    </font>
    <font>
      <b/>
      <sz val="10"/>
      <color theme="3" tint="-0.499984740745262"/>
      <name val="Calibri Light"/>
      <family val="2"/>
      <charset val="238"/>
      <scheme val="major"/>
    </font>
    <font>
      <sz val="10"/>
      <color theme="3" tint="-0.499984740745262"/>
      <name val="Calibri Light"/>
      <family val="2"/>
      <charset val="238"/>
      <scheme val="maj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CF0F8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9" tint="-0.2499465926084170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double">
        <color auto="1"/>
      </right>
      <top/>
      <bottom/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hair">
        <color theme="9" tint="-0.24994659260841701"/>
      </left>
      <right style="double">
        <color auto="1"/>
      </right>
      <top style="hair">
        <color theme="9" tint="-0.24994659260841701"/>
      </top>
      <bottom style="hair">
        <color theme="9" tint="-0.2499465926084170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hair">
        <color theme="9" tint="-0.24994659260841701"/>
      </right>
      <top style="hair">
        <color theme="9" tint="-0.2499465926084170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theme="9" tint="-0.24994659260841701"/>
      </left>
      <right style="hair">
        <color auto="1"/>
      </right>
      <top style="hair">
        <color theme="9" tint="-0.2499465926084170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theme="9" tint="-0.2499465926084170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theme="9" tint="-0.24994659260841701"/>
      </top>
      <bottom style="hair">
        <color auto="1"/>
      </bottom>
      <diagonal/>
    </border>
    <border>
      <left style="hair">
        <color theme="9" tint="-0.2499465926084170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theme="9" tint="-0.24994659260841701"/>
      </left>
      <right style="hair">
        <color auto="1"/>
      </right>
      <top style="hair">
        <color auto="1"/>
      </top>
      <bottom style="double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217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8" fillId="0" borderId="0" xfId="0" applyFont="1"/>
    <xf numFmtId="0" fontId="3" fillId="2" borderId="25" xfId="0" applyFont="1" applyFill="1" applyBorder="1" applyAlignment="1">
      <alignment horizontal="left" vertical="center" wrapText="1"/>
    </xf>
    <xf numFmtId="0" fontId="3" fillId="2" borderId="26" xfId="0" applyFont="1" applyFill="1" applyBorder="1" applyAlignment="1">
      <alignment horizontal="left" vertical="center" wrapText="1"/>
    </xf>
    <xf numFmtId="4" fontId="4" fillId="2" borderId="26" xfId="0" applyNumberFormat="1" applyFont="1" applyFill="1" applyBorder="1" applyAlignment="1">
      <alignment horizontal="right" vertical="center"/>
    </xf>
    <xf numFmtId="4" fontId="4" fillId="0" borderId="26" xfId="0" applyNumberFormat="1" applyFont="1" applyBorder="1" applyAlignment="1">
      <alignment vertical="center"/>
    </xf>
    <xf numFmtId="0" fontId="4" fillId="0" borderId="26" xfId="0" applyFont="1" applyBorder="1" applyAlignment="1">
      <alignment horizontal="right" vertical="center"/>
    </xf>
    <xf numFmtId="0" fontId="4" fillId="0" borderId="27" xfId="0" applyFont="1" applyBorder="1" applyAlignment="1">
      <alignment horizontal="right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vertical="center" wrapText="1"/>
    </xf>
    <xf numFmtId="4" fontId="4" fillId="2" borderId="29" xfId="0" applyNumberFormat="1" applyFont="1" applyFill="1" applyBorder="1" applyAlignment="1">
      <alignment horizontal="right" vertical="center"/>
    </xf>
    <xf numFmtId="4" fontId="4" fillId="0" borderId="29" xfId="0" applyNumberFormat="1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30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left" vertical="center" wrapText="1"/>
    </xf>
    <xf numFmtId="3" fontId="3" fillId="7" borderId="19" xfId="0" applyNumberFormat="1" applyFont="1" applyFill="1" applyBorder="1" applyAlignment="1">
      <alignment horizontal="right" vertical="center"/>
    </xf>
    <xf numFmtId="4" fontId="3" fillId="7" borderId="19" xfId="0" applyNumberFormat="1" applyFont="1" applyFill="1" applyBorder="1" applyAlignment="1">
      <alignment vertical="center"/>
    </xf>
    <xf numFmtId="4" fontId="3" fillId="7" borderId="20" xfId="0" applyNumberFormat="1" applyFont="1" applyFill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3" fontId="4" fillId="2" borderId="2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vertical="center"/>
    </xf>
    <xf numFmtId="4" fontId="4" fillId="0" borderId="9" xfId="0" applyNumberFormat="1" applyFont="1" applyBorder="1" applyAlignment="1">
      <alignment vertical="center"/>
    </xf>
    <xf numFmtId="0" fontId="4" fillId="2" borderId="12" xfId="0" quotePrefix="1" applyFont="1" applyFill="1" applyBorder="1" applyAlignment="1">
      <alignment horizontal="left" vertical="center" wrapText="1"/>
    </xf>
    <xf numFmtId="3" fontId="4" fillId="2" borderId="13" xfId="0" applyNumberFormat="1" applyFont="1" applyFill="1" applyBorder="1" applyAlignment="1">
      <alignment horizontal="right" vertical="center"/>
    </xf>
    <xf numFmtId="3" fontId="4" fillId="0" borderId="13" xfId="0" applyNumberFormat="1" applyFont="1" applyBorder="1" applyAlignment="1">
      <alignment vertical="center"/>
    </xf>
    <xf numFmtId="4" fontId="4" fillId="0" borderId="13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3" fontId="4" fillId="0" borderId="0" xfId="0" applyNumberFormat="1" applyFont="1"/>
    <xf numFmtId="0" fontId="3" fillId="0" borderId="0" xfId="0" applyFont="1"/>
    <xf numFmtId="3" fontId="3" fillId="7" borderId="2" xfId="0" applyNumberFormat="1" applyFont="1" applyFill="1" applyBorder="1" applyAlignment="1">
      <alignment vertical="center"/>
    </xf>
    <xf numFmtId="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3" fontId="4" fillId="0" borderId="2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3" fontId="3" fillId="3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3" fontId="4" fillId="0" borderId="1" xfId="0" applyNumberFormat="1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3" fillId="0" borderId="0" xfId="0" quotePrefix="1" applyFont="1" applyAlignment="1">
      <alignment horizontal="left" wrapText="1"/>
    </xf>
    <xf numFmtId="3" fontId="3" fillId="0" borderId="0" xfId="0" applyNumberFormat="1" applyFont="1" applyAlignment="1">
      <alignment horizontal="right"/>
    </xf>
    <xf numFmtId="0" fontId="9" fillId="0" borderId="0" xfId="0" quotePrefix="1" applyFont="1" applyAlignment="1">
      <alignment horizontal="left" wrapText="1"/>
    </xf>
    <xf numFmtId="3" fontId="9" fillId="0" borderId="0" xfId="0" applyNumberFormat="1" applyFont="1" applyAlignment="1">
      <alignment horizontal="right"/>
    </xf>
    <xf numFmtId="0" fontId="10" fillId="0" borderId="0" xfId="0" applyFont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vertical="center" wrapText="1"/>
    </xf>
    <xf numFmtId="3" fontId="5" fillId="0" borderId="0" xfId="0" applyNumberFormat="1" applyFont="1"/>
    <xf numFmtId="3" fontId="4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6" xfId="0" applyFont="1" applyFill="1" applyBorder="1" applyAlignment="1">
      <alignment horizontal="center" vertical="center" wrapText="1"/>
    </xf>
    <xf numFmtId="3" fontId="3" fillId="9" borderId="6" xfId="1" applyNumberFormat="1" applyFont="1" applyFill="1" applyBorder="1" applyAlignment="1">
      <alignment horizontal="center" vertical="center" wrapText="1"/>
    </xf>
    <xf numFmtId="3" fontId="3" fillId="9" borderId="7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" fontId="8" fillId="0" borderId="15" xfId="0" applyNumberFormat="1" applyFont="1" applyBorder="1" applyAlignment="1">
      <alignment horizontal="center" vertical="center"/>
    </xf>
    <xf numFmtId="1" fontId="8" fillId="0" borderId="16" xfId="0" applyNumberFormat="1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center" vertical="center"/>
    </xf>
    <xf numFmtId="3" fontId="8" fillId="0" borderId="17" xfId="0" applyNumberFormat="1" applyFont="1" applyBorder="1" applyAlignment="1">
      <alignment horizontal="center" vertical="center"/>
    </xf>
    <xf numFmtId="1" fontId="3" fillId="5" borderId="18" xfId="0" applyNumberFormat="1" applyFont="1" applyFill="1" applyBorder="1" applyAlignment="1">
      <alignment horizontal="center" vertical="center"/>
    </xf>
    <xf numFmtId="1" fontId="3" fillId="5" borderId="19" xfId="0" applyNumberFormat="1" applyFont="1" applyFill="1" applyBorder="1" applyAlignment="1">
      <alignment horizontal="left" vertical="center"/>
    </xf>
    <xf numFmtId="3" fontId="3" fillId="5" borderId="19" xfId="0" applyNumberFormat="1" applyFont="1" applyFill="1" applyBorder="1" applyAlignment="1">
      <alignment horizontal="right" vertical="center"/>
    </xf>
    <xf numFmtId="3" fontId="3" fillId="5" borderId="20" xfId="0" applyNumberFormat="1" applyFont="1" applyFill="1" applyBorder="1" applyAlignment="1">
      <alignment horizontal="right" vertical="center"/>
    </xf>
    <xf numFmtId="0" fontId="3" fillId="6" borderId="8" xfId="1" applyFont="1" applyFill="1" applyBorder="1" applyAlignment="1">
      <alignment horizontal="right" vertical="center"/>
    </xf>
    <xf numFmtId="0" fontId="3" fillId="6" borderId="2" xfId="1" applyFont="1" applyFill="1" applyBorder="1" applyAlignment="1">
      <alignment horizontal="left" vertical="center"/>
    </xf>
    <xf numFmtId="3" fontId="3" fillId="6" borderId="2" xfId="1" applyNumberFormat="1" applyFont="1" applyFill="1" applyBorder="1" applyAlignment="1">
      <alignment horizontal="right" vertical="center"/>
    </xf>
    <xf numFmtId="3" fontId="3" fillId="6" borderId="9" xfId="1" applyNumberFormat="1" applyFont="1" applyFill="1" applyBorder="1" applyAlignment="1">
      <alignment horizontal="right" vertical="center"/>
    </xf>
    <xf numFmtId="0" fontId="3" fillId="7" borderId="8" xfId="0" applyFont="1" applyFill="1" applyBorder="1" applyAlignment="1">
      <alignment horizontal="right" vertical="center"/>
    </xf>
    <xf numFmtId="0" fontId="3" fillId="7" borderId="2" xfId="0" applyFont="1" applyFill="1" applyBorder="1" applyAlignment="1">
      <alignment horizontal="left" vertical="center"/>
    </xf>
    <xf numFmtId="3" fontId="3" fillId="7" borderId="2" xfId="1" applyNumberFormat="1" applyFont="1" applyFill="1" applyBorder="1" applyAlignment="1">
      <alignment horizontal="right" vertical="center"/>
    </xf>
    <xf numFmtId="3" fontId="3" fillId="7" borderId="9" xfId="1" applyNumberFormat="1" applyFont="1" applyFill="1" applyBorder="1" applyAlignment="1">
      <alignment horizontal="right" vertical="center"/>
    </xf>
    <xf numFmtId="0" fontId="3" fillId="9" borderId="8" xfId="0" applyFont="1" applyFill="1" applyBorder="1" applyAlignment="1">
      <alignment horizontal="right" vertical="center"/>
    </xf>
    <xf numFmtId="0" fontId="3" fillId="9" borderId="2" xfId="0" applyFont="1" applyFill="1" applyBorder="1" applyAlignment="1">
      <alignment horizontal="left" vertical="center"/>
    </xf>
    <xf numFmtId="3" fontId="3" fillId="9" borderId="2" xfId="1" applyNumberFormat="1" applyFont="1" applyFill="1" applyBorder="1" applyAlignment="1">
      <alignment horizontal="right" vertical="center"/>
    </xf>
    <xf numFmtId="3" fontId="3" fillId="9" borderId="9" xfId="1" applyNumberFormat="1" applyFont="1" applyFill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3" fontId="4" fillId="0" borderId="2" xfId="1" applyNumberFormat="1" applyFont="1" applyFill="1" applyBorder="1" applyAlignment="1">
      <alignment horizontal="right" vertical="center"/>
    </xf>
    <xf numFmtId="3" fontId="4" fillId="0" borderId="9" xfId="1" applyNumberFormat="1" applyFont="1" applyFill="1" applyBorder="1" applyAlignment="1">
      <alignment horizontal="right" vertical="center"/>
    </xf>
    <xf numFmtId="0" fontId="4" fillId="9" borderId="8" xfId="0" applyFont="1" applyFill="1" applyBorder="1" applyAlignment="1">
      <alignment horizontal="right" vertical="center"/>
    </xf>
    <xf numFmtId="0" fontId="4" fillId="9" borderId="2" xfId="0" applyFont="1" applyFill="1" applyBorder="1" applyAlignment="1">
      <alignment horizontal="left" vertical="center"/>
    </xf>
    <xf numFmtId="3" fontId="4" fillId="9" borderId="2" xfId="1" applyNumberFormat="1" applyFont="1" applyFill="1" applyBorder="1" applyAlignment="1">
      <alignment horizontal="right" vertical="center"/>
    </xf>
    <xf numFmtId="3" fontId="4" fillId="9" borderId="9" xfId="1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3" fontId="4" fillId="9" borderId="2" xfId="0" applyNumberFormat="1" applyFont="1" applyFill="1" applyBorder="1" applyAlignment="1">
      <alignment horizontal="right" vertical="center"/>
    </xf>
    <xf numFmtId="3" fontId="4" fillId="9" borderId="9" xfId="0" applyNumberFormat="1" applyFont="1" applyFill="1" applyBorder="1" applyAlignment="1">
      <alignment horizontal="right" vertical="center"/>
    </xf>
    <xf numFmtId="0" fontId="3" fillId="6" borderId="8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6" borderId="9" xfId="0" applyNumberFormat="1" applyFont="1" applyFill="1" applyBorder="1" applyAlignment="1">
      <alignment horizontal="right" vertical="center"/>
    </xf>
    <xf numFmtId="0" fontId="3" fillId="7" borderId="10" xfId="0" applyFont="1" applyFill="1" applyBorder="1" applyAlignment="1">
      <alignment horizontal="right" vertical="center"/>
    </xf>
    <xf numFmtId="0" fontId="3" fillId="7" borderId="4" xfId="0" applyFont="1" applyFill="1" applyBorder="1" applyAlignment="1">
      <alignment vertical="center"/>
    </xf>
    <xf numFmtId="3" fontId="3" fillId="7" borderId="4" xfId="0" applyNumberFormat="1" applyFont="1" applyFill="1" applyBorder="1" applyAlignment="1">
      <alignment horizontal="right" vertical="center"/>
    </xf>
    <xf numFmtId="3" fontId="3" fillId="7" borderId="11" xfId="0" applyNumberFormat="1" applyFont="1" applyFill="1" applyBorder="1" applyAlignment="1">
      <alignment horizontal="right" vertical="center"/>
    </xf>
    <xf numFmtId="0" fontId="3" fillId="9" borderId="10" xfId="0" applyFont="1" applyFill="1" applyBorder="1" applyAlignment="1">
      <alignment horizontal="right" vertical="center"/>
    </xf>
    <xf numFmtId="0" fontId="3" fillId="9" borderId="4" xfId="0" applyFont="1" applyFill="1" applyBorder="1" applyAlignment="1">
      <alignment vertical="center"/>
    </xf>
    <xf numFmtId="3" fontId="3" fillId="9" borderId="4" xfId="0" applyNumberFormat="1" applyFont="1" applyFill="1" applyBorder="1" applyAlignment="1">
      <alignment horizontal="right" vertical="center"/>
    </xf>
    <xf numFmtId="3" fontId="3" fillId="9" borderId="11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0" xfId="0" applyNumberFormat="1" applyFont="1" applyAlignment="1">
      <alignment horizontal="right" vertical="center"/>
    </xf>
    <xf numFmtId="0" fontId="3" fillId="6" borderId="2" xfId="1" applyFont="1" applyFill="1" applyBorder="1" applyAlignment="1">
      <alignment vertical="center" wrapText="1"/>
    </xf>
    <xf numFmtId="0" fontId="3" fillId="7" borderId="2" xfId="0" applyFont="1" applyFill="1" applyBorder="1" applyAlignment="1">
      <alignment vertical="center"/>
    </xf>
    <xf numFmtId="3" fontId="3" fillId="7" borderId="2" xfId="0" applyNumberFormat="1" applyFont="1" applyFill="1" applyBorder="1" applyAlignment="1">
      <alignment horizontal="right" vertical="center"/>
    </xf>
    <xf numFmtId="3" fontId="3" fillId="7" borderId="9" xfId="0" applyNumberFormat="1" applyFont="1" applyFill="1" applyBorder="1" applyAlignment="1">
      <alignment horizontal="right" vertical="center"/>
    </xf>
    <xf numFmtId="0" fontId="4" fillId="9" borderId="2" xfId="0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164" fontId="4" fillId="0" borderId="2" xfId="1" applyNumberFormat="1" applyFont="1" applyFill="1" applyBorder="1" applyAlignment="1">
      <alignment horizontal="right" vertical="center"/>
    </xf>
    <xf numFmtId="0" fontId="11" fillId="7" borderId="21" xfId="0" applyFont="1" applyFill="1" applyBorder="1" applyAlignment="1">
      <alignment horizontal="right" vertical="center"/>
    </xf>
    <xf numFmtId="0" fontId="11" fillId="7" borderId="3" xfId="0" applyFont="1" applyFill="1" applyBorder="1" applyAlignment="1">
      <alignment vertical="center"/>
    </xf>
    <xf numFmtId="0" fontId="11" fillId="9" borderId="21" xfId="0" applyFont="1" applyFill="1" applyBorder="1" applyAlignment="1">
      <alignment horizontal="right" vertical="center"/>
    </xf>
    <xf numFmtId="0" fontId="11" fillId="9" borderId="3" xfId="0" applyFont="1" applyFill="1" applyBorder="1" applyAlignment="1">
      <alignment vertical="center"/>
    </xf>
    <xf numFmtId="0" fontId="12" fillId="0" borderId="21" xfId="0" applyFont="1" applyBorder="1" applyAlignment="1">
      <alignment horizontal="right" vertical="center"/>
    </xf>
    <xf numFmtId="0" fontId="12" fillId="0" borderId="3" xfId="0" applyFont="1" applyBorder="1" applyAlignment="1">
      <alignment vertical="center"/>
    </xf>
    <xf numFmtId="0" fontId="3" fillId="6" borderId="2" xfId="1" applyFont="1" applyFill="1" applyBorder="1" applyAlignment="1">
      <alignment horizontal="left" vertical="center" wrapText="1"/>
    </xf>
    <xf numFmtId="3" fontId="3" fillId="6" borderId="2" xfId="1" applyNumberFormat="1" applyFont="1" applyFill="1" applyBorder="1" applyAlignment="1">
      <alignment horizontal="right" vertical="center" wrapText="1"/>
    </xf>
    <xf numFmtId="3" fontId="3" fillId="6" borderId="9" xfId="1" applyNumberFormat="1" applyFont="1" applyFill="1" applyBorder="1" applyAlignment="1">
      <alignment horizontal="right" vertical="center" wrapText="1"/>
    </xf>
    <xf numFmtId="0" fontId="3" fillId="7" borderId="21" xfId="0" applyFont="1" applyFill="1" applyBorder="1" applyAlignment="1">
      <alignment horizontal="right" vertical="center"/>
    </xf>
    <xf numFmtId="0" fontId="3" fillId="7" borderId="3" xfId="0" applyFont="1" applyFill="1" applyBorder="1" applyAlignment="1">
      <alignment vertical="center"/>
    </xf>
    <xf numFmtId="3" fontId="3" fillId="7" borderId="3" xfId="0" applyNumberFormat="1" applyFont="1" applyFill="1" applyBorder="1" applyAlignment="1">
      <alignment horizontal="right" vertical="center"/>
    </xf>
    <xf numFmtId="3" fontId="3" fillId="7" borderId="22" xfId="0" applyNumberFormat="1" applyFont="1" applyFill="1" applyBorder="1" applyAlignment="1">
      <alignment horizontal="right" vertical="center"/>
    </xf>
    <xf numFmtId="0" fontId="3" fillId="9" borderId="21" xfId="0" applyFont="1" applyFill="1" applyBorder="1" applyAlignment="1">
      <alignment horizontal="right" vertical="center"/>
    </xf>
    <xf numFmtId="0" fontId="3" fillId="9" borderId="3" xfId="0" applyFont="1" applyFill="1" applyBorder="1" applyAlignment="1">
      <alignment vertical="center"/>
    </xf>
    <xf numFmtId="3" fontId="3" fillId="9" borderId="3" xfId="0" applyNumberFormat="1" applyFont="1" applyFill="1" applyBorder="1" applyAlignment="1">
      <alignment horizontal="right" vertical="center"/>
    </xf>
    <xf numFmtId="3" fontId="3" fillId="9" borderId="22" xfId="0" applyNumberFormat="1" applyFont="1" applyFill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3" fontId="4" fillId="0" borderId="3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8" borderId="38" xfId="0" quotePrefix="1" applyFont="1" applyFill="1" applyBorder="1" applyAlignment="1">
      <alignment horizontal="center" vertical="center" wrapText="1"/>
    </xf>
    <xf numFmtId="0" fontId="3" fillId="8" borderId="26" xfId="0" quotePrefix="1" applyFont="1" applyFill="1" applyBorder="1" applyAlignment="1">
      <alignment horizontal="center" vertical="center" wrapText="1"/>
    </xf>
    <xf numFmtId="0" fontId="3" fillId="8" borderId="26" xfId="0" applyFont="1" applyFill="1" applyBorder="1" applyAlignment="1">
      <alignment horizontal="center" vertical="center" wrapText="1"/>
    </xf>
    <xf numFmtId="0" fontId="3" fillId="8" borderId="27" xfId="0" applyFont="1" applyFill="1" applyBorder="1" applyAlignment="1">
      <alignment horizontal="center" vertical="center" wrapText="1"/>
    </xf>
    <xf numFmtId="0" fontId="7" fillId="0" borderId="39" xfId="0" quotePrefix="1" applyFont="1" applyBorder="1" applyAlignment="1">
      <alignment horizontal="center" vertical="center" wrapText="1"/>
    </xf>
    <xf numFmtId="0" fontId="7" fillId="2" borderId="40" xfId="0" applyFont="1" applyFill="1" applyBorder="1" applyAlignment="1">
      <alignment horizontal="center" vertical="center" wrapText="1"/>
    </xf>
    <xf numFmtId="0" fontId="3" fillId="3" borderId="41" xfId="0" applyFont="1" applyFill="1" applyBorder="1" applyAlignment="1">
      <alignment horizontal="left" vertical="center" wrapText="1"/>
    </xf>
    <xf numFmtId="3" fontId="3" fillId="3" borderId="40" xfId="0" applyNumberFormat="1" applyFont="1" applyFill="1" applyBorder="1" applyAlignment="1">
      <alignment horizontal="center" vertical="center"/>
    </xf>
    <xf numFmtId="0" fontId="4" fillId="0" borderId="41" xfId="0" applyFont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center" vertical="center"/>
    </xf>
    <xf numFmtId="0" fontId="4" fillId="0" borderId="41" xfId="0" quotePrefix="1" applyFont="1" applyBorder="1" applyAlignment="1">
      <alignment horizontal="left" vertical="center"/>
    </xf>
    <xf numFmtId="0" fontId="3" fillId="3" borderId="41" xfId="0" applyFont="1" applyFill="1" applyBorder="1" applyAlignment="1">
      <alignment horizontal="left" vertical="center"/>
    </xf>
    <xf numFmtId="0" fontId="4" fillId="0" borderId="41" xfId="0" quotePrefix="1" applyFont="1" applyBorder="1" applyAlignment="1">
      <alignment horizontal="left" vertical="center" wrapText="1"/>
    </xf>
    <xf numFmtId="3" fontId="4" fillId="0" borderId="40" xfId="0" applyNumberFormat="1" applyFont="1" applyBorder="1" applyAlignment="1">
      <alignment horizontal="center" vertical="center" wrapText="1"/>
    </xf>
    <xf numFmtId="0" fontId="3" fillId="3" borderId="42" xfId="0" quotePrefix="1" applyFont="1" applyFill="1" applyBorder="1" applyAlignment="1">
      <alignment horizontal="left" vertical="center" wrapText="1"/>
    </xf>
    <xf numFmtId="3" fontId="3" fillId="3" borderId="29" xfId="0" applyNumberFormat="1" applyFont="1" applyFill="1" applyBorder="1" applyAlignment="1">
      <alignment horizontal="right" vertical="center"/>
    </xf>
    <xf numFmtId="3" fontId="3" fillId="3" borderId="29" xfId="0" applyNumberFormat="1" applyFont="1" applyFill="1" applyBorder="1" applyAlignment="1">
      <alignment horizontal="center" vertical="center" wrapText="1"/>
    </xf>
    <xf numFmtId="3" fontId="3" fillId="3" borderId="30" xfId="0" applyNumberFormat="1" applyFont="1" applyFill="1" applyBorder="1" applyAlignment="1">
      <alignment horizontal="center" vertical="center" wrapText="1"/>
    </xf>
    <xf numFmtId="3" fontId="3" fillId="3" borderId="29" xfId="0" applyNumberFormat="1" applyFont="1" applyFill="1" applyBorder="1" applyAlignment="1">
      <alignment horizontal="center" vertical="center"/>
    </xf>
    <xf numFmtId="3" fontId="3" fillId="3" borderId="30" xfId="0" applyNumberFormat="1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left" vertical="center" wrapText="1"/>
    </xf>
    <xf numFmtId="0" fontId="3" fillId="9" borderId="43" xfId="0" applyFont="1" applyFill="1" applyBorder="1" applyAlignment="1">
      <alignment vertical="center"/>
    </xf>
    <xf numFmtId="3" fontId="3" fillId="9" borderId="44" xfId="0" applyNumberFormat="1" applyFont="1" applyFill="1" applyBorder="1" applyAlignment="1">
      <alignment horizontal="right" vertical="center"/>
    </xf>
    <xf numFmtId="3" fontId="3" fillId="9" borderId="45" xfId="0" applyNumberFormat="1" applyFont="1" applyFill="1" applyBorder="1" applyAlignment="1">
      <alignment horizontal="right" vertical="center"/>
    </xf>
    <xf numFmtId="0" fontId="4" fillId="0" borderId="46" xfId="0" applyFont="1" applyBorder="1" applyAlignment="1">
      <alignment vertical="center"/>
    </xf>
    <xf numFmtId="3" fontId="4" fillId="0" borderId="9" xfId="0" applyNumberFormat="1" applyFont="1" applyBorder="1" applyAlignment="1">
      <alignment horizontal="right" vertical="center"/>
    </xf>
    <xf numFmtId="0" fontId="3" fillId="9" borderId="46" xfId="0" applyFont="1" applyFill="1" applyBorder="1" applyAlignment="1">
      <alignment vertical="center"/>
    </xf>
    <xf numFmtId="3" fontId="3" fillId="9" borderId="2" xfId="0" applyNumberFormat="1" applyFont="1" applyFill="1" applyBorder="1" applyAlignment="1">
      <alignment horizontal="right" vertical="center"/>
    </xf>
    <xf numFmtId="3" fontId="3" fillId="9" borderId="9" xfId="0" applyNumberFormat="1" applyFont="1" applyFill="1" applyBorder="1" applyAlignment="1">
      <alignment horizontal="right" vertical="center"/>
    </xf>
    <xf numFmtId="0" fontId="3" fillId="7" borderId="46" xfId="0" applyFont="1" applyFill="1" applyBorder="1" applyAlignment="1">
      <alignment horizontal="left" vertical="center"/>
    </xf>
    <xf numFmtId="0" fontId="3" fillId="9" borderId="46" xfId="0" applyFont="1" applyFill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0" fontId="3" fillId="6" borderId="18" xfId="0" applyFont="1" applyFill="1" applyBorder="1" applyAlignment="1">
      <alignment horizontal="center" vertical="center" wrapText="1"/>
    </xf>
    <xf numFmtId="0" fontId="3" fillId="6" borderId="19" xfId="0" applyFont="1" applyFill="1" applyBorder="1" applyAlignment="1">
      <alignment horizontal="center" vertical="center" wrapText="1"/>
    </xf>
    <xf numFmtId="3" fontId="3" fillId="6" borderId="19" xfId="0" applyNumberFormat="1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vertical="center" wrapText="1"/>
    </xf>
    <xf numFmtId="3" fontId="3" fillId="7" borderId="9" xfId="0" applyNumberFormat="1" applyFont="1" applyFill="1" applyBorder="1" applyAlignment="1">
      <alignment vertical="center"/>
    </xf>
    <xf numFmtId="0" fontId="4" fillId="0" borderId="8" xfId="0" applyFont="1" applyBorder="1" applyAlignment="1">
      <alignment vertical="center" wrapText="1"/>
    </xf>
    <xf numFmtId="3" fontId="4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3" fontId="4" fillId="0" borderId="14" xfId="0" applyNumberFormat="1" applyFont="1" applyBorder="1" applyAlignment="1">
      <alignment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3" fillId="7" borderId="18" xfId="0" applyFont="1" applyFill="1" applyBorder="1" applyAlignment="1">
      <alignment vertical="center" wrapText="1"/>
    </xf>
    <xf numFmtId="3" fontId="3" fillId="7" borderId="19" xfId="0" applyNumberFormat="1" applyFont="1" applyFill="1" applyBorder="1" applyAlignment="1">
      <alignment vertical="center"/>
    </xf>
    <xf numFmtId="3" fontId="3" fillId="7" borderId="20" xfId="0" applyNumberFormat="1" applyFont="1" applyFill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quotePrefix="1" applyFont="1" applyAlignment="1">
      <alignment horizontal="left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</cellXfs>
  <cellStyles count="2">
    <cellStyle name="Dobro" xfId="1" builtinId="26"/>
    <cellStyle name="Normalno" xfId="0" builtinId="0"/>
  </cellStyles>
  <dxfs count="0"/>
  <tableStyles count="0" defaultTableStyle="TableStyleMedium2" defaultPivotStyle="PivotStyleLight16"/>
  <colors>
    <mruColors>
      <color rgb="FFECF0F8"/>
      <color rgb="FFB7D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CF0F8"/>
    <pageSetUpPr fitToPage="1"/>
  </sheetPr>
  <dimension ref="A1:G33"/>
  <sheetViews>
    <sheetView tabSelected="1" workbookViewId="0">
      <selection sqref="A1:G1"/>
    </sheetView>
  </sheetViews>
  <sheetFormatPr defaultRowHeight="15" x14ac:dyDescent="0.25"/>
  <cols>
    <col min="1" max="1" width="55.7109375" style="3" customWidth="1"/>
    <col min="2" max="5" width="25.7109375" style="3" customWidth="1"/>
    <col min="6" max="7" width="15.7109375" style="3" customWidth="1"/>
    <col min="8" max="16384" width="9.140625" style="3"/>
  </cols>
  <sheetData>
    <row r="1" spans="1:7" s="46" customFormat="1" ht="20.100000000000001" customHeight="1" x14ac:dyDescent="0.25">
      <c r="A1" s="208" t="s">
        <v>168</v>
      </c>
      <c r="B1" s="208"/>
      <c r="C1" s="208"/>
      <c r="D1" s="208"/>
      <c r="E1" s="208"/>
      <c r="F1" s="208"/>
      <c r="G1" s="208"/>
    </row>
    <row r="2" spans="1:7" s="46" customFormat="1" ht="9.9499999999999993" customHeight="1" x14ac:dyDescent="0.25">
      <c r="A2" s="1"/>
      <c r="B2" s="1"/>
      <c r="C2" s="1"/>
      <c r="D2" s="1"/>
      <c r="E2" s="1"/>
      <c r="F2" s="1"/>
    </row>
    <row r="3" spans="1:7" s="46" customFormat="1" ht="20.100000000000001" customHeight="1" x14ac:dyDescent="0.25">
      <c r="A3" s="208" t="s">
        <v>7</v>
      </c>
      <c r="B3" s="208"/>
      <c r="C3" s="208"/>
      <c r="D3" s="208"/>
      <c r="E3" s="208"/>
      <c r="F3" s="208"/>
      <c r="G3" s="208"/>
    </row>
    <row r="4" spans="1:7" s="46" customFormat="1" ht="9.9499999999999993" customHeight="1" x14ac:dyDescent="0.25">
      <c r="A4" s="51"/>
      <c r="B4" s="1"/>
      <c r="C4" s="1"/>
      <c r="D4" s="1"/>
      <c r="E4" s="52"/>
      <c r="F4" s="52"/>
    </row>
    <row r="5" spans="1:7" s="46" customFormat="1" ht="20.100000000000001" customHeight="1" x14ac:dyDescent="0.25">
      <c r="A5" s="208" t="s">
        <v>169</v>
      </c>
      <c r="B5" s="208"/>
      <c r="C5" s="208"/>
      <c r="D5" s="208"/>
      <c r="E5" s="208"/>
      <c r="F5" s="208"/>
      <c r="G5" s="208"/>
    </row>
    <row r="6" spans="1:7" ht="18" customHeight="1" thickBot="1" x14ac:dyDescent="0.3">
      <c r="A6" s="1"/>
      <c r="B6" s="44"/>
      <c r="C6" s="44"/>
      <c r="D6" s="44"/>
      <c r="E6" s="44"/>
      <c r="F6" s="44"/>
    </row>
    <row r="7" spans="1:7" ht="30" customHeight="1" thickTop="1" thickBot="1" x14ac:dyDescent="0.3">
      <c r="A7" s="178" t="s">
        <v>34</v>
      </c>
      <c r="B7" s="156"/>
      <c r="C7" s="156"/>
      <c r="D7" s="156"/>
      <c r="E7" s="156"/>
      <c r="F7" s="157"/>
    </row>
    <row r="8" spans="1:7" ht="35.1" customHeight="1" thickTop="1" x14ac:dyDescent="0.25">
      <c r="A8" s="158" t="s">
        <v>3</v>
      </c>
      <c r="B8" s="159" t="s">
        <v>43</v>
      </c>
      <c r="C8" s="160" t="s">
        <v>26</v>
      </c>
      <c r="D8" s="160" t="s">
        <v>24</v>
      </c>
      <c r="E8" s="159" t="s">
        <v>42</v>
      </c>
      <c r="F8" s="160" t="s">
        <v>9</v>
      </c>
      <c r="G8" s="161" t="s">
        <v>25</v>
      </c>
    </row>
    <row r="9" spans="1:7" s="55" customFormat="1" ht="15" customHeight="1" x14ac:dyDescent="0.25">
      <c r="A9" s="162">
        <v>1</v>
      </c>
      <c r="B9" s="53">
        <v>2</v>
      </c>
      <c r="C9" s="54">
        <v>3</v>
      </c>
      <c r="D9" s="54">
        <v>4</v>
      </c>
      <c r="E9" s="54">
        <v>5</v>
      </c>
      <c r="F9" s="54" t="s">
        <v>11</v>
      </c>
      <c r="G9" s="163" t="s">
        <v>12</v>
      </c>
    </row>
    <row r="10" spans="1:7" ht="24.95" customHeight="1" x14ac:dyDescent="0.25">
      <c r="A10" s="164" t="s">
        <v>0</v>
      </c>
      <c r="B10" s="56">
        <f>SUM(B11:B12)</f>
        <v>25245380.610524923</v>
      </c>
      <c r="C10" s="56">
        <f t="shared" ref="C10:E10" si="0">SUM(C11:C12)</f>
        <v>19178400</v>
      </c>
      <c r="D10" s="56">
        <f t="shared" si="0"/>
        <v>17281800</v>
      </c>
      <c r="E10" s="56">
        <f t="shared" si="0"/>
        <v>17323381.390000001</v>
      </c>
      <c r="F10" s="57">
        <f t="shared" ref="F10:F16" si="1">E10/B10*100</f>
        <v>68.620004812990615</v>
      </c>
      <c r="G10" s="165">
        <f t="shared" ref="G10" si="2">E10/D10*100</f>
        <v>100.24060798065018</v>
      </c>
    </row>
    <row r="11" spans="1:7" ht="24.95" customHeight="1" x14ac:dyDescent="0.25">
      <c r="A11" s="166" t="s">
        <v>27</v>
      </c>
      <c r="B11" s="58">
        <v>25245380.610524923</v>
      </c>
      <c r="C11" s="58">
        <v>19178400</v>
      </c>
      <c r="D11" s="58">
        <v>17275000</v>
      </c>
      <c r="E11" s="58">
        <v>17316586.120000001</v>
      </c>
      <c r="F11" s="59">
        <f t="shared" si="1"/>
        <v>68.593087928255002</v>
      </c>
      <c r="G11" s="167">
        <f t="shared" ref="G11:G16" si="3">E11/D11*100</f>
        <v>100.2407300723589</v>
      </c>
    </row>
    <row r="12" spans="1:7" ht="24.95" customHeight="1" x14ac:dyDescent="0.25">
      <c r="A12" s="168" t="s">
        <v>32</v>
      </c>
      <c r="B12" s="58">
        <v>0</v>
      </c>
      <c r="C12" s="58">
        <v>0</v>
      </c>
      <c r="D12" s="58">
        <v>6800</v>
      </c>
      <c r="E12" s="58">
        <v>6795.27</v>
      </c>
      <c r="F12" s="59" t="e">
        <f t="shared" si="1"/>
        <v>#DIV/0!</v>
      </c>
      <c r="G12" s="167">
        <f t="shared" si="3"/>
        <v>99.930441176470595</v>
      </c>
    </row>
    <row r="13" spans="1:7" ht="24.95" customHeight="1" x14ac:dyDescent="0.25">
      <c r="A13" s="169" t="s">
        <v>1</v>
      </c>
      <c r="B13" s="56">
        <f>SUM(B14:B15)</f>
        <v>21139875.20472493</v>
      </c>
      <c r="C13" s="56">
        <f t="shared" ref="C13:E13" si="4">SUM(C14:C15)</f>
        <v>23671800</v>
      </c>
      <c r="D13" s="56">
        <f t="shared" si="4"/>
        <v>22897019</v>
      </c>
      <c r="E13" s="56">
        <f t="shared" si="4"/>
        <v>19225751.25</v>
      </c>
      <c r="F13" s="57">
        <f t="shared" si="1"/>
        <v>90.945433990560616</v>
      </c>
      <c r="G13" s="165">
        <f t="shared" si="3"/>
        <v>83.966175902636067</v>
      </c>
    </row>
    <row r="14" spans="1:7" ht="24.95" customHeight="1" x14ac:dyDescent="0.25">
      <c r="A14" s="170" t="s">
        <v>28</v>
      </c>
      <c r="B14" s="58">
        <v>18967671.772513106</v>
      </c>
      <c r="C14" s="58">
        <v>19178400</v>
      </c>
      <c r="D14" s="58">
        <v>18975334</v>
      </c>
      <c r="E14" s="58">
        <v>17321205.280000001</v>
      </c>
      <c r="F14" s="60">
        <f t="shared" si="1"/>
        <v>91.319617334906269</v>
      </c>
      <c r="G14" s="171">
        <f t="shared" si="3"/>
        <v>91.282742533016815</v>
      </c>
    </row>
    <row r="15" spans="1:7" ht="24.95" customHeight="1" x14ac:dyDescent="0.25">
      <c r="A15" s="168" t="s">
        <v>29</v>
      </c>
      <c r="B15" s="58">
        <v>2172203.4322118256</v>
      </c>
      <c r="C15" s="58">
        <v>4493400</v>
      </c>
      <c r="D15" s="58">
        <v>3921685</v>
      </c>
      <c r="E15" s="58">
        <v>1904545.97</v>
      </c>
      <c r="F15" s="60">
        <f t="shared" si="1"/>
        <v>87.678066508748401</v>
      </c>
      <c r="G15" s="171">
        <f t="shared" si="3"/>
        <v>48.564481084023832</v>
      </c>
    </row>
    <row r="16" spans="1:7" ht="24.95" customHeight="1" thickBot="1" x14ac:dyDescent="0.3">
      <c r="A16" s="172" t="s">
        <v>35</v>
      </c>
      <c r="B16" s="173">
        <f>B10-B13</f>
        <v>4105505.4057999924</v>
      </c>
      <c r="C16" s="173">
        <f t="shared" ref="C16:E16" si="5">C10-C13</f>
        <v>-4493400</v>
      </c>
      <c r="D16" s="173">
        <f t="shared" si="5"/>
        <v>-5615219</v>
      </c>
      <c r="E16" s="173">
        <f t="shared" si="5"/>
        <v>-1902369.8599999994</v>
      </c>
      <c r="F16" s="174">
        <f t="shared" si="1"/>
        <v>-46.337044333505304</v>
      </c>
      <c r="G16" s="175">
        <f t="shared" si="3"/>
        <v>33.878818617760039</v>
      </c>
    </row>
    <row r="17" spans="1:7" ht="30" customHeight="1" thickTop="1" thickBot="1" x14ac:dyDescent="0.3">
      <c r="A17" s="1"/>
      <c r="B17" s="24"/>
      <c r="C17" s="24"/>
      <c r="D17" s="49"/>
    </row>
    <row r="18" spans="1:7" ht="30" customHeight="1" thickTop="1" thickBot="1" x14ac:dyDescent="0.3">
      <c r="A18" s="178" t="s">
        <v>36</v>
      </c>
      <c r="B18" s="24"/>
      <c r="C18" s="24"/>
      <c r="D18" s="49"/>
    </row>
    <row r="19" spans="1:7" ht="35.1" customHeight="1" thickTop="1" x14ac:dyDescent="0.25">
      <c r="A19" s="158" t="s">
        <v>3</v>
      </c>
      <c r="B19" s="159" t="s">
        <v>43</v>
      </c>
      <c r="C19" s="160" t="s">
        <v>26</v>
      </c>
      <c r="D19" s="160" t="s">
        <v>24</v>
      </c>
      <c r="E19" s="159" t="s">
        <v>42</v>
      </c>
      <c r="F19" s="160" t="s">
        <v>9</v>
      </c>
      <c r="G19" s="161" t="s">
        <v>25</v>
      </c>
    </row>
    <row r="20" spans="1:7" s="61" customFormat="1" ht="15" customHeight="1" x14ac:dyDescent="0.25">
      <c r="A20" s="162">
        <v>1</v>
      </c>
      <c r="B20" s="53">
        <v>2</v>
      </c>
      <c r="C20" s="54">
        <v>3</v>
      </c>
      <c r="D20" s="54">
        <v>4</v>
      </c>
      <c r="E20" s="54">
        <v>5</v>
      </c>
      <c r="F20" s="54" t="s">
        <v>11</v>
      </c>
      <c r="G20" s="163" t="s">
        <v>12</v>
      </c>
    </row>
    <row r="21" spans="1:7" ht="24.95" customHeight="1" x14ac:dyDescent="0.25">
      <c r="A21" s="166" t="s">
        <v>30</v>
      </c>
      <c r="B21" s="58">
        <v>0</v>
      </c>
      <c r="C21" s="58">
        <v>0</v>
      </c>
      <c r="D21" s="58">
        <v>0</v>
      </c>
      <c r="E21" s="58">
        <v>0</v>
      </c>
      <c r="F21" s="59" t="e">
        <f>E21/B21*100</f>
        <v>#DIV/0!</v>
      </c>
      <c r="G21" s="167" t="e">
        <f>E21/D21*100</f>
        <v>#DIV/0!</v>
      </c>
    </row>
    <row r="22" spans="1:7" ht="24.95" customHeight="1" x14ac:dyDescent="0.25">
      <c r="A22" s="166" t="s">
        <v>31</v>
      </c>
      <c r="B22" s="58">
        <v>0</v>
      </c>
      <c r="C22" s="58">
        <v>0</v>
      </c>
      <c r="D22" s="58">
        <v>0</v>
      </c>
      <c r="E22" s="58">
        <v>0</v>
      </c>
      <c r="F22" s="59" t="e">
        <f>E22/B22*100</f>
        <v>#DIV/0!</v>
      </c>
      <c r="G22" s="167" t="e">
        <f>E22/D22*100</f>
        <v>#DIV/0!</v>
      </c>
    </row>
    <row r="23" spans="1:7" ht="24.95" customHeight="1" x14ac:dyDescent="0.25">
      <c r="A23" s="164" t="s">
        <v>33</v>
      </c>
      <c r="B23" s="56">
        <f>B21-B22</f>
        <v>0</v>
      </c>
      <c r="C23" s="56">
        <f t="shared" ref="C23:E23" si="6">C21-C22</f>
        <v>0</v>
      </c>
      <c r="D23" s="56">
        <f t="shared" si="6"/>
        <v>0</v>
      </c>
      <c r="E23" s="56">
        <f t="shared" si="6"/>
        <v>0</v>
      </c>
      <c r="F23" s="57" t="e">
        <f t="shared" ref="F23:F24" si="7">E23/B23*100</f>
        <v>#DIV/0!</v>
      </c>
      <c r="G23" s="165" t="e">
        <f t="shared" ref="G23:G25" si="8">E23/D23*100</f>
        <v>#DIV/0!</v>
      </c>
    </row>
    <row r="24" spans="1:7" ht="24.95" customHeight="1" x14ac:dyDescent="0.25">
      <c r="A24" s="164" t="s">
        <v>37</v>
      </c>
      <c r="B24" s="56">
        <v>1509713.8841329881</v>
      </c>
      <c r="C24" s="56">
        <v>4493400</v>
      </c>
      <c r="D24" s="56">
        <v>5615219</v>
      </c>
      <c r="E24" s="56">
        <v>5615219</v>
      </c>
      <c r="F24" s="57">
        <f t="shared" si="7"/>
        <v>371.93928326523655</v>
      </c>
      <c r="G24" s="165">
        <f t="shared" si="8"/>
        <v>100</v>
      </c>
    </row>
    <row r="25" spans="1:7" ht="24.95" customHeight="1" thickBot="1" x14ac:dyDescent="0.3">
      <c r="A25" s="172" t="s">
        <v>38</v>
      </c>
      <c r="B25" s="173">
        <f>B16+B23+B24</f>
        <v>5615219.2899329802</v>
      </c>
      <c r="C25" s="173">
        <f t="shared" ref="C25:E25" si="9">C16+C23+C24</f>
        <v>0</v>
      </c>
      <c r="D25" s="173">
        <f t="shared" si="9"/>
        <v>0</v>
      </c>
      <c r="E25" s="173">
        <f t="shared" si="9"/>
        <v>3712849.1400000006</v>
      </c>
      <c r="F25" s="176">
        <f>E25/B25*100</f>
        <v>66.121177968177179</v>
      </c>
      <c r="G25" s="177" t="e">
        <f t="shared" si="8"/>
        <v>#DIV/0!</v>
      </c>
    </row>
    <row r="26" spans="1:7" ht="15.75" thickTop="1" x14ac:dyDescent="0.25">
      <c r="A26" s="62"/>
      <c r="B26" s="63"/>
      <c r="C26" s="63"/>
      <c r="D26" s="63"/>
      <c r="E26" s="63"/>
      <c r="F26" s="63"/>
    </row>
    <row r="27" spans="1:7" x14ac:dyDescent="0.25">
      <c r="A27" s="210" t="s">
        <v>41</v>
      </c>
      <c r="B27" s="210"/>
      <c r="C27" s="210"/>
      <c r="D27" s="210"/>
      <c r="E27" s="210"/>
      <c r="F27" s="210"/>
      <c r="G27" s="210"/>
    </row>
    <row r="28" spans="1:7" ht="9.9499999999999993" customHeight="1" x14ac:dyDescent="0.25">
      <c r="A28" s="64"/>
      <c r="B28" s="65"/>
      <c r="C28" s="65"/>
      <c r="D28" s="65"/>
      <c r="E28" s="65"/>
      <c r="F28" s="65"/>
      <c r="G28" s="66"/>
    </row>
    <row r="29" spans="1:7" ht="15" customHeight="1" x14ac:dyDescent="0.25">
      <c r="A29" s="207" t="s">
        <v>23</v>
      </c>
      <c r="B29" s="207"/>
      <c r="C29" s="207"/>
      <c r="D29" s="207"/>
      <c r="E29" s="207"/>
      <c r="F29" s="207"/>
      <c r="G29" s="207"/>
    </row>
    <row r="30" spans="1:7" ht="9.9499999999999993" customHeight="1" x14ac:dyDescent="0.25">
      <c r="A30" s="67"/>
      <c r="B30" s="67"/>
      <c r="C30" s="67"/>
      <c r="D30" s="67"/>
      <c r="E30" s="67"/>
      <c r="F30" s="67"/>
      <c r="G30" s="66"/>
    </row>
    <row r="31" spans="1:7" ht="39.950000000000003" customHeight="1" x14ac:dyDescent="0.25">
      <c r="A31" s="207" t="s">
        <v>39</v>
      </c>
      <c r="B31" s="207"/>
      <c r="C31" s="207"/>
      <c r="D31" s="207"/>
      <c r="E31" s="207"/>
      <c r="F31" s="207"/>
      <c r="G31" s="207"/>
    </row>
    <row r="32" spans="1:7" ht="9.9499999999999993" customHeight="1" x14ac:dyDescent="0.25">
      <c r="A32" s="68"/>
      <c r="B32" s="209"/>
      <c r="C32" s="209"/>
      <c r="D32" s="209"/>
      <c r="E32" s="209"/>
      <c r="F32" s="209"/>
      <c r="G32" s="66"/>
    </row>
    <row r="33" spans="1:7" ht="15" customHeight="1" x14ac:dyDescent="0.25">
      <c r="A33" s="207" t="s">
        <v>44</v>
      </c>
      <c r="B33" s="207"/>
      <c r="C33" s="207"/>
      <c r="D33" s="207"/>
      <c r="E33" s="207"/>
      <c r="F33" s="207"/>
      <c r="G33" s="207"/>
    </row>
  </sheetData>
  <mergeCells count="8">
    <mergeCell ref="A33:G33"/>
    <mergeCell ref="A1:G1"/>
    <mergeCell ref="A3:G3"/>
    <mergeCell ref="A5:G5"/>
    <mergeCell ref="B32:F32"/>
    <mergeCell ref="A29:G29"/>
    <mergeCell ref="A27:G27"/>
    <mergeCell ref="A31:G3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headerFooter>
    <oddHeader>&amp;LUpravno vijeće
40. sjednica&amp;CIzvještaj o izvršenju financijskog plana za 2023. godinu&amp;RTočka 2b. dnevnog reda
08.02.2024</oddHeader>
    <oddFooter>&amp;LNastavni zavod za javno zdravstvo Dr. Andrija Štampar&amp;C&amp;A&amp;R&amp;P/&amp;N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ECF0F8"/>
    <pageSetUpPr fitToPage="1"/>
  </sheetPr>
  <dimension ref="A1:H133"/>
  <sheetViews>
    <sheetView topLeftCell="A125" zoomScaleNormal="100" workbookViewId="0">
      <selection activeCell="F143" sqref="F143"/>
    </sheetView>
  </sheetViews>
  <sheetFormatPr defaultRowHeight="15" x14ac:dyDescent="0.25"/>
  <cols>
    <col min="1" max="1" width="10.7109375" style="3" customWidth="1"/>
    <col min="2" max="2" width="75.7109375" style="3" customWidth="1"/>
    <col min="3" max="8" width="15.7109375" style="45" customWidth="1"/>
    <col min="9" max="16384" width="9.140625" style="3"/>
  </cols>
  <sheetData>
    <row r="1" spans="1:8" ht="15.75" customHeight="1" x14ac:dyDescent="0.25">
      <c r="A1" s="208" t="s">
        <v>7</v>
      </c>
      <c r="B1" s="208"/>
      <c r="C1" s="208"/>
      <c r="D1" s="208"/>
      <c r="E1" s="208"/>
      <c r="F1" s="208"/>
      <c r="G1" s="208"/>
      <c r="H1" s="208"/>
    </row>
    <row r="2" spans="1:8" ht="15.75" x14ac:dyDescent="0.25">
      <c r="A2" s="1"/>
      <c r="B2" s="4"/>
      <c r="C2" s="69"/>
      <c r="D2" s="69"/>
      <c r="E2" s="70"/>
      <c r="F2" s="70"/>
      <c r="G2" s="71"/>
      <c r="H2" s="71"/>
    </row>
    <row r="3" spans="1:8" ht="18" customHeight="1" x14ac:dyDescent="0.25">
      <c r="A3" s="208" t="s">
        <v>170</v>
      </c>
      <c r="B3" s="208"/>
      <c r="C3" s="208"/>
      <c r="D3" s="208"/>
      <c r="E3" s="208"/>
      <c r="F3" s="208"/>
      <c r="G3" s="208"/>
      <c r="H3" s="208"/>
    </row>
    <row r="4" spans="1:8" ht="15.75" x14ac:dyDescent="0.25">
      <c r="A4" s="1"/>
      <c r="B4" s="4"/>
      <c r="C4" s="69"/>
      <c r="D4" s="69"/>
      <c r="E4" s="70"/>
      <c r="F4" s="70"/>
      <c r="G4" s="71"/>
      <c r="H4" s="71"/>
    </row>
    <row r="5" spans="1:8" ht="15.75" customHeight="1" x14ac:dyDescent="0.25">
      <c r="A5" s="208" t="s">
        <v>10</v>
      </c>
      <c r="B5" s="208"/>
      <c r="C5" s="208"/>
      <c r="D5" s="208"/>
      <c r="E5" s="208"/>
      <c r="F5" s="208"/>
      <c r="G5" s="208"/>
      <c r="H5" s="208"/>
    </row>
    <row r="6" spans="1:8" ht="15.75" thickBot="1" x14ac:dyDescent="0.3">
      <c r="A6" s="24"/>
      <c r="B6" s="24"/>
      <c r="C6" s="72"/>
      <c r="D6" s="72"/>
      <c r="E6" s="73"/>
      <c r="F6" s="73"/>
    </row>
    <row r="7" spans="1:8" s="78" customFormat="1" ht="46.5" customHeight="1" thickTop="1" thickBot="1" x14ac:dyDescent="0.3">
      <c r="A7" s="74" t="s">
        <v>45</v>
      </c>
      <c r="B7" s="75" t="s">
        <v>46</v>
      </c>
      <c r="C7" s="76" t="s">
        <v>171</v>
      </c>
      <c r="D7" s="76" t="s">
        <v>47</v>
      </c>
      <c r="E7" s="76" t="s">
        <v>48</v>
      </c>
      <c r="F7" s="76" t="s">
        <v>172</v>
      </c>
      <c r="G7" s="76" t="s">
        <v>49</v>
      </c>
      <c r="H7" s="77" t="s">
        <v>50</v>
      </c>
    </row>
    <row r="8" spans="1:8" s="55" customFormat="1" ht="9.9499999999999993" customHeight="1" thickTop="1" thickBot="1" x14ac:dyDescent="0.3">
      <c r="A8" s="79">
        <v>0</v>
      </c>
      <c r="B8" s="80">
        <v>1</v>
      </c>
      <c r="C8" s="81">
        <v>2</v>
      </c>
      <c r="D8" s="80">
        <v>3</v>
      </c>
      <c r="E8" s="81">
        <v>4</v>
      </c>
      <c r="F8" s="80">
        <v>5</v>
      </c>
      <c r="G8" s="81">
        <v>6</v>
      </c>
      <c r="H8" s="82">
        <v>7</v>
      </c>
    </row>
    <row r="9" spans="1:8" ht="24.95" customHeight="1" thickTop="1" x14ac:dyDescent="0.25">
      <c r="A9" s="83"/>
      <c r="B9" s="84" t="s">
        <v>13</v>
      </c>
      <c r="C9" s="85">
        <f>C10+C48</f>
        <v>25245380.619999997</v>
      </c>
      <c r="D9" s="85">
        <f t="shared" ref="D9:F9" si="0">D10+D48</f>
        <v>19178400</v>
      </c>
      <c r="E9" s="85">
        <f t="shared" si="0"/>
        <v>17281800</v>
      </c>
      <c r="F9" s="85">
        <f t="shared" si="0"/>
        <v>17323381.390000001</v>
      </c>
      <c r="G9" s="85">
        <f>F9/C9*100</f>
        <v>68.620004787236212</v>
      </c>
      <c r="H9" s="86">
        <f>F9/E9*100</f>
        <v>100.24060798065018</v>
      </c>
    </row>
    <row r="10" spans="1:8" ht="24.95" customHeight="1" x14ac:dyDescent="0.25">
      <c r="A10" s="87">
        <v>6</v>
      </c>
      <c r="B10" s="88" t="s">
        <v>51</v>
      </c>
      <c r="C10" s="89">
        <f>C11+C23+C30+C33+C39+C45</f>
        <v>25245380.619999997</v>
      </c>
      <c r="D10" s="89">
        <f t="shared" ref="D10:F10" si="1">D11+D23+D30+D33+D39+D45</f>
        <v>19178400</v>
      </c>
      <c r="E10" s="89">
        <f t="shared" si="1"/>
        <v>17275000</v>
      </c>
      <c r="F10" s="89">
        <f t="shared" si="1"/>
        <v>17316586.120000001</v>
      </c>
      <c r="G10" s="89">
        <f t="shared" ref="G10:G51" si="2">F10/C10*100</f>
        <v>68.593087902510703</v>
      </c>
      <c r="H10" s="90">
        <f t="shared" ref="H10:H51" si="3">F10/E10*100</f>
        <v>100.2407300723589</v>
      </c>
    </row>
    <row r="11" spans="1:8" ht="24.95" customHeight="1" x14ac:dyDescent="0.25">
      <c r="A11" s="91" t="s">
        <v>52</v>
      </c>
      <c r="B11" s="92" t="s">
        <v>14</v>
      </c>
      <c r="C11" s="93">
        <f>C14+C16+C18+C21+C12</f>
        <v>1723819.6299999997</v>
      </c>
      <c r="D11" s="93">
        <f t="shared" ref="D11:F11" si="4">D14+D16+D18+D21+D12</f>
        <v>2229700</v>
      </c>
      <c r="E11" s="93">
        <f t="shared" si="4"/>
        <v>2200000</v>
      </c>
      <c r="F11" s="93">
        <f t="shared" si="4"/>
        <v>2125169.65</v>
      </c>
      <c r="G11" s="93">
        <f t="shared" si="2"/>
        <v>123.28259946778772</v>
      </c>
      <c r="H11" s="94">
        <f t="shared" si="3"/>
        <v>96.598620454545454</v>
      </c>
    </row>
    <row r="12" spans="1:8" ht="24.95" customHeight="1" x14ac:dyDescent="0.25">
      <c r="A12" s="95">
        <v>632</v>
      </c>
      <c r="B12" s="96" t="s">
        <v>178</v>
      </c>
      <c r="C12" s="97">
        <f>C13</f>
        <v>6996.48</v>
      </c>
      <c r="D12" s="97">
        <f t="shared" ref="D12:F12" si="5">D13</f>
        <v>0</v>
      </c>
      <c r="E12" s="97">
        <f t="shared" si="5"/>
        <v>0</v>
      </c>
      <c r="F12" s="97">
        <f t="shared" si="5"/>
        <v>0</v>
      </c>
      <c r="G12" s="97">
        <f t="shared" si="2"/>
        <v>0</v>
      </c>
      <c r="H12" s="98" t="e">
        <f t="shared" si="3"/>
        <v>#DIV/0!</v>
      </c>
    </row>
    <row r="13" spans="1:8" ht="24.95" customHeight="1" x14ac:dyDescent="0.25">
      <c r="A13" s="99">
        <v>6321</v>
      </c>
      <c r="B13" s="100" t="s">
        <v>176</v>
      </c>
      <c r="C13" s="101">
        <v>6996.48</v>
      </c>
      <c r="D13" s="101">
        <v>0</v>
      </c>
      <c r="E13" s="101">
        <v>0</v>
      </c>
      <c r="F13" s="101">
        <v>0</v>
      </c>
      <c r="G13" s="101">
        <f t="shared" si="2"/>
        <v>0</v>
      </c>
      <c r="H13" s="102" t="e">
        <f t="shared" si="3"/>
        <v>#DIV/0!</v>
      </c>
    </row>
    <row r="14" spans="1:8" ht="24.95" customHeight="1" x14ac:dyDescent="0.25">
      <c r="A14" s="103" t="s">
        <v>53</v>
      </c>
      <c r="B14" s="104" t="s">
        <v>54</v>
      </c>
      <c r="C14" s="105">
        <f>C15</f>
        <v>621279.43999999994</v>
      </c>
      <c r="D14" s="105">
        <f t="shared" ref="D14:F14" si="6">D15</f>
        <v>663600</v>
      </c>
      <c r="E14" s="105">
        <f t="shared" si="6"/>
        <v>605000</v>
      </c>
      <c r="F14" s="105">
        <f t="shared" si="6"/>
        <v>424172.62</v>
      </c>
      <c r="G14" s="105">
        <f t="shared" si="2"/>
        <v>68.274047504292113</v>
      </c>
      <c r="H14" s="106">
        <f t="shared" si="3"/>
        <v>70.111176859504127</v>
      </c>
    </row>
    <row r="15" spans="1:8" ht="24.95" customHeight="1" x14ac:dyDescent="0.25">
      <c r="A15" s="99" t="s">
        <v>55</v>
      </c>
      <c r="B15" s="100" t="s">
        <v>56</v>
      </c>
      <c r="C15" s="101">
        <v>621279.43999999994</v>
      </c>
      <c r="D15" s="101">
        <v>663600</v>
      </c>
      <c r="E15" s="101">
        <v>605000</v>
      </c>
      <c r="F15" s="101">
        <v>424172.62</v>
      </c>
      <c r="G15" s="101">
        <f t="shared" si="2"/>
        <v>68.274047504292113</v>
      </c>
      <c r="H15" s="102">
        <f t="shared" si="3"/>
        <v>70.111176859504127</v>
      </c>
    </row>
    <row r="16" spans="1:8" ht="24.95" customHeight="1" x14ac:dyDescent="0.25">
      <c r="A16" s="103" t="s">
        <v>57</v>
      </c>
      <c r="B16" s="104" t="s">
        <v>58</v>
      </c>
      <c r="C16" s="105">
        <f>C17</f>
        <v>214006.59</v>
      </c>
      <c r="D16" s="105">
        <f t="shared" ref="D16:F16" si="7">D17</f>
        <v>371600</v>
      </c>
      <c r="E16" s="105">
        <f t="shared" si="7"/>
        <v>265000</v>
      </c>
      <c r="F16" s="105">
        <f t="shared" si="7"/>
        <v>265258.21999999997</v>
      </c>
      <c r="G16" s="105">
        <f t="shared" si="2"/>
        <v>123.94862232980768</v>
      </c>
      <c r="H16" s="106">
        <f t="shared" si="3"/>
        <v>100.09744150943396</v>
      </c>
    </row>
    <row r="17" spans="1:8" ht="24.95" customHeight="1" x14ac:dyDescent="0.25">
      <c r="A17" s="99" t="s">
        <v>59</v>
      </c>
      <c r="B17" s="100" t="s">
        <v>60</v>
      </c>
      <c r="C17" s="101">
        <v>214006.59</v>
      </c>
      <c r="D17" s="101">
        <v>371600</v>
      </c>
      <c r="E17" s="101">
        <v>265000</v>
      </c>
      <c r="F17" s="101">
        <v>265258.21999999997</v>
      </c>
      <c r="G17" s="101">
        <f t="shared" si="2"/>
        <v>123.94862232980768</v>
      </c>
      <c r="H17" s="102">
        <f t="shared" si="3"/>
        <v>100.09744150943396</v>
      </c>
    </row>
    <row r="18" spans="1:8" ht="24.95" customHeight="1" x14ac:dyDescent="0.25">
      <c r="A18" s="103" t="s">
        <v>61</v>
      </c>
      <c r="B18" s="104" t="s">
        <v>62</v>
      </c>
      <c r="C18" s="105">
        <f>SUM(C19:C20)</f>
        <v>867565.46</v>
      </c>
      <c r="D18" s="105">
        <f t="shared" ref="D18:F18" si="8">SUM(D19:D20)</f>
        <v>1194500</v>
      </c>
      <c r="E18" s="105">
        <f t="shared" si="8"/>
        <v>1330000</v>
      </c>
      <c r="F18" s="105">
        <f t="shared" si="8"/>
        <v>1435738.81</v>
      </c>
      <c r="G18" s="105">
        <f t="shared" si="2"/>
        <v>165.49054523217188</v>
      </c>
      <c r="H18" s="106">
        <f t="shared" si="3"/>
        <v>107.95028646616542</v>
      </c>
    </row>
    <row r="19" spans="1:8" ht="24.95" customHeight="1" x14ac:dyDescent="0.25">
      <c r="A19" s="99" t="s">
        <v>63</v>
      </c>
      <c r="B19" s="100" t="s">
        <v>64</v>
      </c>
      <c r="C19" s="101">
        <v>434292.73</v>
      </c>
      <c r="D19" s="101">
        <v>199100</v>
      </c>
      <c r="E19" s="101">
        <v>500000</v>
      </c>
      <c r="F19" s="101">
        <v>603314.66</v>
      </c>
      <c r="G19" s="101">
        <f t="shared" si="2"/>
        <v>138.91889463588305</v>
      </c>
      <c r="H19" s="102">
        <f t="shared" si="3"/>
        <v>120.662932</v>
      </c>
    </row>
    <row r="20" spans="1:8" s="46" customFormat="1" ht="24.95" customHeight="1" x14ac:dyDescent="0.25">
      <c r="A20" s="99" t="s">
        <v>65</v>
      </c>
      <c r="B20" s="100" t="s">
        <v>66</v>
      </c>
      <c r="C20" s="101">
        <v>433272.73</v>
      </c>
      <c r="D20" s="101">
        <v>995400</v>
      </c>
      <c r="E20" s="101">
        <v>830000</v>
      </c>
      <c r="F20" s="101">
        <v>832424.15</v>
      </c>
      <c r="G20" s="101">
        <f t="shared" si="2"/>
        <v>192.12475015448123</v>
      </c>
      <c r="H20" s="102">
        <f t="shared" si="3"/>
        <v>100.29206626506024</v>
      </c>
    </row>
    <row r="21" spans="1:8" ht="24.95" customHeight="1" x14ac:dyDescent="0.25">
      <c r="A21" s="103" t="s">
        <v>67</v>
      </c>
      <c r="B21" s="104" t="s">
        <v>68</v>
      </c>
      <c r="C21" s="105">
        <f>C22</f>
        <v>13971.66</v>
      </c>
      <c r="D21" s="105">
        <f t="shared" ref="D21:F21" si="9">D22</f>
        <v>0</v>
      </c>
      <c r="E21" s="105">
        <f t="shared" si="9"/>
        <v>0</v>
      </c>
      <c r="F21" s="105">
        <f t="shared" si="9"/>
        <v>0</v>
      </c>
      <c r="G21" s="105">
        <f t="shared" si="2"/>
        <v>0</v>
      </c>
      <c r="H21" s="106" t="e">
        <f t="shared" si="3"/>
        <v>#DIV/0!</v>
      </c>
    </row>
    <row r="22" spans="1:8" ht="24.95" customHeight="1" x14ac:dyDescent="0.25">
      <c r="A22" s="99">
        <v>6391</v>
      </c>
      <c r="B22" s="100" t="s">
        <v>69</v>
      </c>
      <c r="C22" s="101">
        <v>13971.66</v>
      </c>
      <c r="D22" s="101">
        <v>0</v>
      </c>
      <c r="E22" s="101">
        <v>0</v>
      </c>
      <c r="F22" s="101">
        <v>0</v>
      </c>
      <c r="G22" s="101">
        <f t="shared" si="2"/>
        <v>0</v>
      </c>
      <c r="H22" s="102" t="e">
        <f t="shared" si="3"/>
        <v>#DIV/0!</v>
      </c>
    </row>
    <row r="23" spans="1:8" ht="24.95" customHeight="1" x14ac:dyDescent="0.25">
      <c r="A23" s="91">
        <v>64</v>
      </c>
      <c r="B23" s="92" t="s">
        <v>70</v>
      </c>
      <c r="C23" s="93">
        <f>C24+C28</f>
        <v>26664.52</v>
      </c>
      <c r="D23" s="93">
        <f t="shared" ref="D23:F23" si="10">D24+D28</f>
        <v>14580</v>
      </c>
      <c r="E23" s="93">
        <f t="shared" si="10"/>
        <v>68000</v>
      </c>
      <c r="F23" s="93">
        <f t="shared" si="10"/>
        <v>87808.18</v>
      </c>
      <c r="G23" s="93">
        <f t="shared" si="2"/>
        <v>329.30718422833036</v>
      </c>
      <c r="H23" s="94">
        <f t="shared" si="3"/>
        <v>129.12967647058821</v>
      </c>
    </row>
    <row r="24" spans="1:8" ht="24.95" customHeight="1" x14ac:dyDescent="0.25">
      <c r="A24" s="103">
        <v>641</v>
      </c>
      <c r="B24" s="104" t="s">
        <v>71</v>
      </c>
      <c r="C24" s="105">
        <f t="shared" ref="C24" si="11">SUM(C25:C27)</f>
        <v>1970.9799999999998</v>
      </c>
      <c r="D24" s="105">
        <f t="shared" ref="D24:F24" si="12">SUM(D25:D27)</f>
        <v>1280</v>
      </c>
      <c r="E24" s="105">
        <f t="shared" si="12"/>
        <v>28000</v>
      </c>
      <c r="F24" s="105">
        <f t="shared" si="12"/>
        <v>27843.129999999997</v>
      </c>
      <c r="G24" s="105">
        <f t="shared" si="2"/>
        <v>1412.6541111528277</v>
      </c>
      <c r="H24" s="106">
        <f t="shared" si="3"/>
        <v>99.439749999999989</v>
      </c>
    </row>
    <row r="25" spans="1:8" ht="24.95" customHeight="1" x14ac:dyDescent="0.25">
      <c r="A25" s="99">
        <v>6413</v>
      </c>
      <c r="B25" s="100" t="s">
        <v>72</v>
      </c>
      <c r="C25" s="101">
        <v>33.590000000000003</v>
      </c>
      <c r="D25" s="101">
        <v>0</v>
      </c>
      <c r="E25" s="101">
        <v>0</v>
      </c>
      <c r="F25" s="101">
        <v>0</v>
      </c>
      <c r="G25" s="101">
        <f t="shared" si="2"/>
        <v>0</v>
      </c>
      <c r="H25" s="102" t="e">
        <f t="shared" si="3"/>
        <v>#DIV/0!</v>
      </c>
    </row>
    <row r="26" spans="1:8" ht="24.95" customHeight="1" x14ac:dyDescent="0.25">
      <c r="A26" s="99">
        <v>6414</v>
      </c>
      <c r="B26" s="100" t="s">
        <v>73</v>
      </c>
      <c r="C26" s="101">
        <v>1541.05</v>
      </c>
      <c r="D26" s="101">
        <v>1280</v>
      </c>
      <c r="E26" s="101">
        <v>28000</v>
      </c>
      <c r="F26" s="101">
        <v>27835.42</v>
      </c>
      <c r="G26" s="101">
        <f t="shared" si="2"/>
        <v>1806.2632620615811</v>
      </c>
      <c r="H26" s="102">
        <f t="shared" si="3"/>
        <v>99.412214285714285</v>
      </c>
    </row>
    <row r="27" spans="1:8" ht="24.95" customHeight="1" x14ac:dyDescent="0.25">
      <c r="A27" s="99">
        <v>6415</v>
      </c>
      <c r="B27" s="100" t="s">
        <v>74</v>
      </c>
      <c r="C27" s="101">
        <v>396.34</v>
      </c>
      <c r="D27" s="101">
        <v>0</v>
      </c>
      <c r="E27" s="101">
        <v>0</v>
      </c>
      <c r="F27" s="101">
        <v>7.71</v>
      </c>
      <c r="G27" s="101">
        <f t="shared" si="2"/>
        <v>1.9452994903365797</v>
      </c>
      <c r="H27" s="102" t="e">
        <f t="shared" si="3"/>
        <v>#DIV/0!</v>
      </c>
    </row>
    <row r="28" spans="1:8" ht="24.95" customHeight="1" x14ac:dyDescent="0.25">
      <c r="A28" s="103">
        <v>642</v>
      </c>
      <c r="B28" s="104" t="s">
        <v>75</v>
      </c>
      <c r="C28" s="105">
        <f t="shared" ref="C28:F28" si="13">C29</f>
        <v>24693.54</v>
      </c>
      <c r="D28" s="105">
        <f t="shared" si="13"/>
        <v>13300</v>
      </c>
      <c r="E28" s="105">
        <f t="shared" si="13"/>
        <v>40000</v>
      </c>
      <c r="F28" s="105">
        <f t="shared" si="13"/>
        <v>59965.05</v>
      </c>
      <c r="G28" s="105">
        <f t="shared" si="2"/>
        <v>242.83699299492903</v>
      </c>
      <c r="H28" s="106">
        <f t="shared" si="3"/>
        <v>149.91262499999999</v>
      </c>
    </row>
    <row r="29" spans="1:8" ht="24.95" customHeight="1" x14ac:dyDescent="0.25">
      <c r="A29" s="99">
        <v>6429</v>
      </c>
      <c r="B29" s="100" t="s">
        <v>76</v>
      </c>
      <c r="C29" s="101">
        <v>24693.54</v>
      </c>
      <c r="D29" s="101">
        <v>13300</v>
      </c>
      <c r="E29" s="101">
        <v>40000</v>
      </c>
      <c r="F29" s="101">
        <v>59965.05</v>
      </c>
      <c r="G29" s="101">
        <f t="shared" si="2"/>
        <v>242.83699299492903</v>
      </c>
      <c r="H29" s="102">
        <f t="shared" si="3"/>
        <v>149.91262499999999</v>
      </c>
    </row>
    <row r="30" spans="1:8" ht="24.95" customHeight="1" x14ac:dyDescent="0.25">
      <c r="A30" s="91">
        <v>65</v>
      </c>
      <c r="B30" s="92" t="s">
        <v>77</v>
      </c>
      <c r="C30" s="93">
        <f>C31</f>
        <v>116682.22</v>
      </c>
      <c r="D30" s="93">
        <f t="shared" ref="D30:F30" si="14">D31</f>
        <v>43200</v>
      </c>
      <c r="E30" s="93">
        <f t="shared" si="14"/>
        <v>100000</v>
      </c>
      <c r="F30" s="93">
        <f t="shared" si="14"/>
        <v>104212.75</v>
      </c>
      <c r="G30" s="93">
        <f t="shared" si="2"/>
        <v>89.313307545914029</v>
      </c>
      <c r="H30" s="94">
        <f t="shared" si="3"/>
        <v>104.21275000000001</v>
      </c>
    </row>
    <row r="31" spans="1:8" ht="24.95" customHeight="1" x14ac:dyDescent="0.25">
      <c r="A31" s="103">
        <v>652</v>
      </c>
      <c r="B31" s="104" t="s">
        <v>78</v>
      </c>
      <c r="C31" s="105">
        <f t="shared" ref="C31:F31" si="15">C32</f>
        <v>116682.22</v>
      </c>
      <c r="D31" s="105">
        <f t="shared" si="15"/>
        <v>43200</v>
      </c>
      <c r="E31" s="105">
        <f t="shared" si="15"/>
        <v>100000</v>
      </c>
      <c r="F31" s="105">
        <f t="shared" si="15"/>
        <v>104212.75</v>
      </c>
      <c r="G31" s="105">
        <f t="shared" si="2"/>
        <v>89.313307545914029</v>
      </c>
      <c r="H31" s="106">
        <f t="shared" si="3"/>
        <v>104.21275000000001</v>
      </c>
    </row>
    <row r="32" spans="1:8" ht="24.95" customHeight="1" x14ac:dyDescent="0.25">
      <c r="A32" s="99">
        <v>6526</v>
      </c>
      <c r="B32" s="100" t="s">
        <v>79</v>
      </c>
      <c r="C32" s="101">
        <v>116682.22</v>
      </c>
      <c r="D32" s="101">
        <v>43200</v>
      </c>
      <c r="E32" s="101">
        <v>100000</v>
      </c>
      <c r="F32" s="101">
        <v>104212.75</v>
      </c>
      <c r="G32" s="101">
        <f t="shared" si="2"/>
        <v>89.313307545914029</v>
      </c>
      <c r="H32" s="102">
        <f t="shared" si="3"/>
        <v>104.21275000000001</v>
      </c>
    </row>
    <row r="33" spans="1:8" ht="24.95" customHeight="1" x14ac:dyDescent="0.25">
      <c r="A33" s="91">
        <v>66</v>
      </c>
      <c r="B33" s="92" t="s">
        <v>80</v>
      </c>
      <c r="C33" s="93">
        <f>C34+C37</f>
        <v>6176737.6199999992</v>
      </c>
      <c r="D33" s="93">
        <f t="shared" ref="D33:F33" si="16">D34+D37</f>
        <v>5843100</v>
      </c>
      <c r="E33" s="93">
        <f t="shared" si="16"/>
        <v>5926980</v>
      </c>
      <c r="F33" s="93">
        <f t="shared" si="16"/>
        <v>6101487.1900000004</v>
      </c>
      <c r="G33" s="93">
        <f t="shared" si="2"/>
        <v>98.781712375860991</v>
      </c>
      <c r="H33" s="94">
        <f t="shared" si="3"/>
        <v>102.9442851165349</v>
      </c>
    </row>
    <row r="34" spans="1:8" ht="24.95" customHeight="1" x14ac:dyDescent="0.25">
      <c r="A34" s="103">
        <v>661</v>
      </c>
      <c r="B34" s="104" t="s">
        <v>81</v>
      </c>
      <c r="C34" s="105">
        <f>C36+C35</f>
        <v>6166508.9499999993</v>
      </c>
      <c r="D34" s="105">
        <f t="shared" ref="D34:F34" si="17">D36+D35</f>
        <v>5843100</v>
      </c>
      <c r="E34" s="105">
        <f t="shared" si="17"/>
        <v>5926980</v>
      </c>
      <c r="F34" s="105">
        <f t="shared" si="17"/>
        <v>6100499.6000000006</v>
      </c>
      <c r="G34" s="105">
        <f t="shared" si="2"/>
        <v>98.929550730644792</v>
      </c>
      <c r="H34" s="106">
        <f t="shared" si="3"/>
        <v>102.92762249914797</v>
      </c>
    </row>
    <row r="35" spans="1:8" ht="24.95" customHeight="1" x14ac:dyDescent="0.25">
      <c r="A35" s="99">
        <v>6614</v>
      </c>
      <c r="B35" s="100" t="s">
        <v>82</v>
      </c>
      <c r="C35" s="101">
        <v>2355.31</v>
      </c>
      <c r="D35" s="101"/>
      <c r="E35" s="101">
        <v>1980</v>
      </c>
      <c r="F35" s="101">
        <v>1296.56</v>
      </c>
      <c r="G35" s="101">
        <f t="shared" si="2"/>
        <v>55.048380043391312</v>
      </c>
      <c r="H35" s="102">
        <f t="shared" si="3"/>
        <v>65.482828282828279</v>
      </c>
    </row>
    <row r="36" spans="1:8" ht="24.95" customHeight="1" x14ac:dyDescent="0.25">
      <c r="A36" s="99">
        <v>6615</v>
      </c>
      <c r="B36" s="100" t="s">
        <v>81</v>
      </c>
      <c r="C36" s="101">
        <v>6164153.6399999997</v>
      </c>
      <c r="D36" s="101">
        <v>5843100</v>
      </c>
      <c r="E36" s="101">
        <v>5925000</v>
      </c>
      <c r="F36" s="107">
        <v>6099203.040000001</v>
      </c>
      <c r="G36" s="101">
        <f t="shared" si="2"/>
        <v>98.946317632666947</v>
      </c>
      <c r="H36" s="102">
        <f t="shared" si="3"/>
        <v>102.94013569620255</v>
      </c>
    </row>
    <row r="37" spans="1:8" ht="24.95" customHeight="1" x14ac:dyDescent="0.25">
      <c r="A37" s="103">
        <v>663</v>
      </c>
      <c r="B37" s="104" t="s">
        <v>83</v>
      </c>
      <c r="C37" s="108">
        <f t="shared" ref="C37:F37" si="18">C38</f>
        <v>10228.67</v>
      </c>
      <c r="D37" s="108">
        <f t="shared" si="18"/>
        <v>0</v>
      </c>
      <c r="E37" s="108">
        <f t="shared" si="18"/>
        <v>0</v>
      </c>
      <c r="F37" s="108">
        <f t="shared" si="18"/>
        <v>987.59</v>
      </c>
      <c r="G37" s="108">
        <f t="shared" si="2"/>
        <v>9.6551164520900574</v>
      </c>
      <c r="H37" s="109" t="e">
        <f t="shared" si="3"/>
        <v>#DIV/0!</v>
      </c>
    </row>
    <row r="38" spans="1:8" ht="24.95" customHeight="1" x14ac:dyDescent="0.25">
      <c r="A38" s="99">
        <v>6631</v>
      </c>
      <c r="B38" s="100" t="s">
        <v>84</v>
      </c>
      <c r="C38" s="101">
        <v>10228.67</v>
      </c>
      <c r="D38" s="101">
        <v>0</v>
      </c>
      <c r="E38" s="101">
        <v>0</v>
      </c>
      <c r="F38" s="107">
        <v>987.59</v>
      </c>
      <c r="G38" s="101">
        <f t="shared" si="2"/>
        <v>9.6551164520900574</v>
      </c>
      <c r="H38" s="102" t="e">
        <f t="shared" si="3"/>
        <v>#DIV/0!</v>
      </c>
    </row>
    <row r="39" spans="1:8" ht="24.95" customHeight="1" x14ac:dyDescent="0.25">
      <c r="A39" s="91">
        <v>67</v>
      </c>
      <c r="B39" s="92" t="s">
        <v>85</v>
      </c>
      <c r="C39" s="93">
        <f>C40+C43</f>
        <v>17198690.41</v>
      </c>
      <c r="D39" s="93">
        <f t="shared" ref="D39:F39" si="19">D40+D43</f>
        <v>11047820</v>
      </c>
      <c r="E39" s="93">
        <f t="shared" si="19"/>
        <v>8980020</v>
      </c>
      <c r="F39" s="93">
        <f t="shared" si="19"/>
        <v>8897908.3500000015</v>
      </c>
      <c r="G39" s="93">
        <f t="shared" si="2"/>
        <v>51.735964412885792</v>
      </c>
      <c r="H39" s="94">
        <f t="shared" si="3"/>
        <v>99.08561840619511</v>
      </c>
    </row>
    <row r="40" spans="1:8" ht="24.95" customHeight="1" x14ac:dyDescent="0.25">
      <c r="A40" s="95">
        <v>671</v>
      </c>
      <c r="B40" s="96" t="s">
        <v>86</v>
      </c>
      <c r="C40" s="97">
        <f>SUM(C41:C42)</f>
        <v>442974.65</v>
      </c>
      <c r="D40" s="97">
        <f t="shared" ref="D40:F40" si="20">SUM(D41:D42)</f>
        <v>430020</v>
      </c>
      <c r="E40" s="97">
        <f t="shared" si="20"/>
        <v>430020</v>
      </c>
      <c r="F40" s="97">
        <f t="shared" si="20"/>
        <v>298540.96999999997</v>
      </c>
      <c r="G40" s="97">
        <f t="shared" si="2"/>
        <v>67.394594701976729</v>
      </c>
      <c r="H40" s="98">
        <f t="shared" si="3"/>
        <v>69.424903492860793</v>
      </c>
    </row>
    <row r="41" spans="1:8" ht="24.95" customHeight="1" x14ac:dyDescent="0.25">
      <c r="A41" s="99">
        <v>6711</v>
      </c>
      <c r="B41" s="100" t="s">
        <v>87</v>
      </c>
      <c r="C41" s="101">
        <v>244072.93</v>
      </c>
      <c r="D41" s="101">
        <v>297300</v>
      </c>
      <c r="E41" s="101">
        <v>297300</v>
      </c>
      <c r="F41" s="107">
        <v>174981.91</v>
      </c>
      <c r="G41" s="101">
        <f t="shared" si="2"/>
        <v>71.692469132074592</v>
      </c>
      <c r="H41" s="102">
        <f t="shared" si="3"/>
        <v>58.857016481668346</v>
      </c>
    </row>
    <row r="42" spans="1:8" ht="24.95" customHeight="1" x14ac:dyDescent="0.25">
      <c r="A42" s="99">
        <v>6712</v>
      </c>
      <c r="B42" s="100" t="s">
        <v>88</v>
      </c>
      <c r="C42" s="101">
        <v>198901.72</v>
      </c>
      <c r="D42" s="101">
        <v>132720</v>
      </c>
      <c r="E42" s="101">
        <v>132720</v>
      </c>
      <c r="F42" s="107">
        <v>123559.06</v>
      </c>
      <c r="G42" s="101">
        <f t="shared" si="2"/>
        <v>62.120659388968576</v>
      </c>
      <c r="H42" s="102">
        <f t="shared" si="3"/>
        <v>93.097543701024705</v>
      </c>
    </row>
    <row r="43" spans="1:8" ht="24.95" customHeight="1" x14ac:dyDescent="0.25">
      <c r="A43" s="95">
        <v>673</v>
      </c>
      <c r="B43" s="96" t="s">
        <v>89</v>
      </c>
      <c r="C43" s="97">
        <f>C44</f>
        <v>16755715.76</v>
      </c>
      <c r="D43" s="97">
        <f t="shared" ref="D43:F43" si="21">D44</f>
        <v>10617800</v>
      </c>
      <c r="E43" s="97">
        <f t="shared" si="21"/>
        <v>8550000</v>
      </c>
      <c r="F43" s="97">
        <f t="shared" si="21"/>
        <v>8599367.3800000008</v>
      </c>
      <c r="G43" s="97">
        <f t="shared" si="2"/>
        <v>51.321993659792184</v>
      </c>
      <c r="H43" s="98">
        <f t="shared" si="3"/>
        <v>100.57739625730994</v>
      </c>
    </row>
    <row r="44" spans="1:8" ht="24.95" customHeight="1" x14ac:dyDescent="0.25">
      <c r="A44" s="99">
        <v>6731</v>
      </c>
      <c r="B44" s="100" t="s">
        <v>90</v>
      </c>
      <c r="C44" s="101">
        <v>16755715.76</v>
      </c>
      <c r="D44" s="101">
        <v>10617800</v>
      </c>
      <c r="E44" s="101">
        <v>8550000</v>
      </c>
      <c r="F44" s="107">
        <v>8599367.3800000008</v>
      </c>
      <c r="G44" s="101">
        <f t="shared" si="2"/>
        <v>51.321993659792184</v>
      </c>
      <c r="H44" s="102">
        <f t="shared" si="3"/>
        <v>100.57739625730994</v>
      </c>
    </row>
    <row r="45" spans="1:8" ht="24.95" customHeight="1" x14ac:dyDescent="0.25">
      <c r="A45" s="91">
        <v>68</v>
      </c>
      <c r="B45" s="92" t="s">
        <v>177</v>
      </c>
      <c r="C45" s="93">
        <f>C46</f>
        <v>2786.22</v>
      </c>
      <c r="D45" s="93">
        <f t="shared" ref="D45:F46" si="22">D46</f>
        <v>0</v>
      </c>
      <c r="E45" s="93">
        <f t="shared" si="22"/>
        <v>0</v>
      </c>
      <c r="F45" s="93">
        <f t="shared" si="22"/>
        <v>0</v>
      </c>
      <c r="G45" s="93">
        <f t="shared" si="2"/>
        <v>0</v>
      </c>
      <c r="H45" s="94" t="e">
        <f t="shared" si="3"/>
        <v>#DIV/0!</v>
      </c>
    </row>
    <row r="46" spans="1:8" ht="24.95" customHeight="1" x14ac:dyDescent="0.25">
      <c r="A46" s="95">
        <v>683</v>
      </c>
      <c r="B46" s="96" t="s">
        <v>177</v>
      </c>
      <c r="C46" s="97">
        <f>C47</f>
        <v>2786.22</v>
      </c>
      <c r="D46" s="97">
        <f t="shared" si="22"/>
        <v>0</v>
      </c>
      <c r="E46" s="97">
        <f t="shared" si="22"/>
        <v>0</v>
      </c>
      <c r="F46" s="97">
        <f t="shared" si="22"/>
        <v>0</v>
      </c>
      <c r="G46" s="97">
        <f t="shared" si="2"/>
        <v>0</v>
      </c>
      <c r="H46" s="98" t="e">
        <f t="shared" si="3"/>
        <v>#DIV/0!</v>
      </c>
    </row>
    <row r="47" spans="1:8" ht="24.95" customHeight="1" x14ac:dyDescent="0.25">
      <c r="A47" s="99">
        <v>6831</v>
      </c>
      <c r="B47" s="100" t="s">
        <v>177</v>
      </c>
      <c r="C47" s="101">
        <v>2786.22</v>
      </c>
      <c r="D47" s="101"/>
      <c r="E47" s="101"/>
      <c r="F47" s="107"/>
      <c r="G47" s="101">
        <f t="shared" si="2"/>
        <v>0</v>
      </c>
      <c r="H47" s="102" t="e">
        <f t="shared" si="3"/>
        <v>#DIV/0!</v>
      </c>
    </row>
    <row r="48" spans="1:8" ht="24.95" customHeight="1" x14ac:dyDescent="0.25">
      <c r="A48" s="110">
        <v>7</v>
      </c>
      <c r="B48" s="111" t="s">
        <v>91</v>
      </c>
      <c r="C48" s="112">
        <f>C49</f>
        <v>0</v>
      </c>
      <c r="D48" s="112">
        <f t="shared" ref="D48:F50" si="23">D49</f>
        <v>0</v>
      </c>
      <c r="E48" s="112">
        <f t="shared" si="23"/>
        <v>6800</v>
      </c>
      <c r="F48" s="112">
        <f t="shared" si="23"/>
        <v>6795.27</v>
      </c>
      <c r="G48" s="112" t="e">
        <f t="shared" si="2"/>
        <v>#DIV/0!</v>
      </c>
      <c r="H48" s="113">
        <f t="shared" si="3"/>
        <v>99.930441176470595</v>
      </c>
    </row>
    <row r="49" spans="1:8" ht="24.95" customHeight="1" x14ac:dyDescent="0.25">
      <c r="A49" s="114">
        <v>72</v>
      </c>
      <c r="B49" s="115" t="s">
        <v>174</v>
      </c>
      <c r="C49" s="116">
        <f>C50</f>
        <v>0</v>
      </c>
      <c r="D49" s="116">
        <f t="shared" si="23"/>
        <v>0</v>
      </c>
      <c r="E49" s="116">
        <f t="shared" si="23"/>
        <v>6800</v>
      </c>
      <c r="F49" s="116">
        <f t="shared" si="23"/>
        <v>6795.27</v>
      </c>
      <c r="G49" s="116" t="e">
        <f t="shared" si="2"/>
        <v>#DIV/0!</v>
      </c>
      <c r="H49" s="117">
        <f t="shared" si="3"/>
        <v>99.930441176470595</v>
      </c>
    </row>
    <row r="50" spans="1:8" ht="24.95" customHeight="1" x14ac:dyDescent="0.25">
      <c r="A50" s="118">
        <v>723</v>
      </c>
      <c r="B50" s="119" t="s">
        <v>175</v>
      </c>
      <c r="C50" s="120">
        <f>C51</f>
        <v>0</v>
      </c>
      <c r="D50" s="120">
        <f t="shared" si="23"/>
        <v>0</v>
      </c>
      <c r="E50" s="120">
        <f t="shared" si="23"/>
        <v>6800</v>
      </c>
      <c r="F50" s="120">
        <f t="shared" si="23"/>
        <v>6795.27</v>
      </c>
      <c r="G50" s="120" t="e">
        <f t="shared" si="2"/>
        <v>#DIV/0!</v>
      </c>
      <c r="H50" s="121">
        <f t="shared" si="3"/>
        <v>99.930441176470595</v>
      </c>
    </row>
    <row r="51" spans="1:8" ht="24.95" customHeight="1" thickBot="1" x14ac:dyDescent="0.3">
      <c r="A51" s="122">
        <v>7231</v>
      </c>
      <c r="B51" s="123" t="s">
        <v>92</v>
      </c>
      <c r="C51" s="124">
        <v>0</v>
      </c>
      <c r="D51" s="124">
        <v>0</v>
      </c>
      <c r="E51" s="124">
        <v>6800</v>
      </c>
      <c r="F51" s="124">
        <v>6795.27</v>
      </c>
      <c r="G51" s="124" t="e">
        <f t="shared" si="2"/>
        <v>#DIV/0!</v>
      </c>
      <c r="H51" s="125">
        <f t="shared" si="3"/>
        <v>99.930441176470595</v>
      </c>
    </row>
    <row r="52" spans="1:8" ht="16.5" thickTop="1" thickBot="1" x14ac:dyDescent="0.3">
      <c r="C52" s="126"/>
      <c r="D52" s="126"/>
      <c r="E52" s="126"/>
      <c r="F52" s="126"/>
      <c r="G52" s="126"/>
      <c r="H52" s="126"/>
    </row>
    <row r="53" spans="1:8" s="78" customFormat="1" ht="46.5" thickTop="1" thickBot="1" x14ac:dyDescent="0.3">
      <c r="A53" s="74" t="s">
        <v>45</v>
      </c>
      <c r="B53" s="75" t="s">
        <v>46</v>
      </c>
      <c r="C53" s="76" t="s">
        <v>171</v>
      </c>
      <c r="D53" s="76" t="s">
        <v>47</v>
      </c>
      <c r="E53" s="76" t="s">
        <v>48</v>
      </c>
      <c r="F53" s="76" t="s">
        <v>172</v>
      </c>
      <c r="G53" s="76" t="s">
        <v>49</v>
      </c>
      <c r="H53" s="77" t="s">
        <v>50</v>
      </c>
    </row>
    <row r="54" spans="1:8" s="55" customFormat="1" ht="9.9499999999999993" customHeight="1" thickTop="1" thickBot="1" x14ac:dyDescent="0.3">
      <c r="A54" s="79">
        <v>0</v>
      </c>
      <c r="B54" s="80">
        <v>1</v>
      </c>
      <c r="C54" s="81">
        <v>2</v>
      </c>
      <c r="D54" s="81">
        <v>3</v>
      </c>
      <c r="E54" s="81">
        <v>4</v>
      </c>
      <c r="F54" s="81">
        <v>5</v>
      </c>
      <c r="G54" s="81">
        <v>6</v>
      </c>
      <c r="H54" s="82">
        <v>7</v>
      </c>
    </row>
    <row r="55" spans="1:8" ht="24.95" customHeight="1" thickTop="1" x14ac:dyDescent="0.25">
      <c r="A55" s="83"/>
      <c r="B55" s="84" t="s">
        <v>4</v>
      </c>
      <c r="C55" s="85">
        <f>C56+C110</f>
        <v>21139875.175228618</v>
      </c>
      <c r="D55" s="85">
        <f t="shared" ref="D55:F55" si="24">D56+D110</f>
        <v>23671800</v>
      </c>
      <c r="E55" s="85">
        <f t="shared" si="24"/>
        <v>22897019</v>
      </c>
      <c r="F55" s="85">
        <f t="shared" si="24"/>
        <v>19225751.25</v>
      </c>
      <c r="G55" s="85">
        <f>F55/C55*100</f>
        <v>90.945434117456102</v>
      </c>
      <c r="H55" s="86">
        <f>F55/E55*100</f>
        <v>83.966175902636067</v>
      </c>
    </row>
    <row r="56" spans="1:8" ht="24.95" customHeight="1" x14ac:dyDescent="0.25">
      <c r="A56" s="87">
        <v>3</v>
      </c>
      <c r="B56" s="127" t="s">
        <v>93</v>
      </c>
      <c r="C56" s="89">
        <f>C57+C67+C100+C105</f>
        <v>18967671.743016791</v>
      </c>
      <c r="D56" s="89">
        <f t="shared" ref="D56:F56" si="25">D57+D67+D100+D105</f>
        <v>19178400</v>
      </c>
      <c r="E56" s="89">
        <f t="shared" si="25"/>
        <v>18975334</v>
      </c>
      <c r="F56" s="89">
        <f t="shared" si="25"/>
        <v>17321205.280000001</v>
      </c>
      <c r="G56" s="89">
        <f t="shared" ref="G56:G119" si="26">F56/C56*100</f>
        <v>91.319617476915909</v>
      </c>
      <c r="H56" s="90">
        <f t="shared" ref="H56:H119" si="27">F56/E56*100</f>
        <v>91.282742533016815</v>
      </c>
    </row>
    <row r="57" spans="1:8" ht="24.95" customHeight="1" x14ac:dyDescent="0.25">
      <c r="A57" s="91">
        <v>31</v>
      </c>
      <c r="B57" s="128" t="s">
        <v>2</v>
      </c>
      <c r="C57" s="129">
        <f t="shared" ref="C57:F57" si="28">C58+C62+C64</f>
        <v>12203900.350000001</v>
      </c>
      <c r="D57" s="129">
        <f t="shared" si="28"/>
        <v>12623100</v>
      </c>
      <c r="E57" s="129">
        <f t="shared" si="28"/>
        <v>12509200</v>
      </c>
      <c r="F57" s="129">
        <f t="shared" si="28"/>
        <v>12470980.710000001</v>
      </c>
      <c r="G57" s="129">
        <f t="shared" si="26"/>
        <v>102.18848361868179</v>
      </c>
      <c r="H57" s="130">
        <f t="shared" si="27"/>
        <v>99.694470549675458</v>
      </c>
    </row>
    <row r="58" spans="1:8" ht="24.95" customHeight="1" x14ac:dyDescent="0.25">
      <c r="A58" s="103">
        <v>311</v>
      </c>
      <c r="B58" s="131" t="s">
        <v>94</v>
      </c>
      <c r="C58" s="108">
        <f t="shared" ref="C58:F58" si="29">SUM(C59:C61)</f>
        <v>9791480.6300000008</v>
      </c>
      <c r="D58" s="108">
        <f t="shared" si="29"/>
        <v>10108100</v>
      </c>
      <c r="E58" s="108">
        <f t="shared" si="29"/>
        <v>10119300</v>
      </c>
      <c r="F58" s="108">
        <f t="shared" si="29"/>
        <v>10094833.74</v>
      </c>
      <c r="G58" s="108">
        <f t="shared" si="26"/>
        <v>103.09813317784196</v>
      </c>
      <c r="H58" s="109">
        <f t="shared" si="27"/>
        <v>99.758221813761821</v>
      </c>
    </row>
    <row r="59" spans="1:8" ht="24.95" customHeight="1" x14ac:dyDescent="0.25">
      <c r="A59" s="99">
        <v>3111</v>
      </c>
      <c r="B59" s="132" t="s">
        <v>15</v>
      </c>
      <c r="C59" s="101">
        <v>9244050.9600000009</v>
      </c>
      <c r="D59" s="133">
        <v>9808200</v>
      </c>
      <c r="E59" s="101">
        <v>9868000</v>
      </c>
      <c r="F59" s="107">
        <v>9855883.7799999993</v>
      </c>
      <c r="G59" s="101">
        <f t="shared" si="26"/>
        <v>106.61866558987467</v>
      </c>
      <c r="H59" s="102">
        <f t="shared" si="27"/>
        <v>99.877217065261448</v>
      </c>
    </row>
    <row r="60" spans="1:8" ht="24.95" customHeight="1" x14ac:dyDescent="0.25">
      <c r="A60" s="99">
        <v>3112</v>
      </c>
      <c r="B60" s="132" t="s">
        <v>95</v>
      </c>
      <c r="C60" s="101">
        <v>1398.35</v>
      </c>
      <c r="D60" s="101">
        <v>1300</v>
      </c>
      <c r="E60" s="101">
        <v>1300</v>
      </c>
      <c r="F60" s="107">
        <v>1391.15</v>
      </c>
      <c r="G60" s="101">
        <f t="shared" si="26"/>
        <v>99.4851074480638</v>
      </c>
      <c r="H60" s="102">
        <f t="shared" si="27"/>
        <v>107.01153846153846</v>
      </c>
    </row>
    <row r="61" spans="1:8" ht="24.95" customHeight="1" x14ac:dyDescent="0.25">
      <c r="A61" s="99">
        <v>3113</v>
      </c>
      <c r="B61" s="132" t="s">
        <v>96</v>
      </c>
      <c r="C61" s="101">
        <v>546031.31999999995</v>
      </c>
      <c r="D61" s="101">
        <v>298600</v>
      </c>
      <c r="E61" s="101">
        <v>250000</v>
      </c>
      <c r="F61" s="107">
        <v>237558.81</v>
      </c>
      <c r="G61" s="101">
        <f t="shared" si="26"/>
        <v>43.506443916074268</v>
      </c>
      <c r="H61" s="102">
        <f t="shared" si="27"/>
        <v>95.023524000000009</v>
      </c>
    </row>
    <row r="62" spans="1:8" ht="24.95" customHeight="1" x14ac:dyDescent="0.25">
      <c r="A62" s="103">
        <v>312</v>
      </c>
      <c r="B62" s="131" t="s">
        <v>97</v>
      </c>
      <c r="C62" s="105">
        <f t="shared" ref="C62:F62" si="30">C63</f>
        <v>922605.93</v>
      </c>
      <c r="D62" s="105">
        <f t="shared" si="30"/>
        <v>844800</v>
      </c>
      <c r="E62" s="105">
        <f t="shared" si="30"/>
        <v>804400</v>
      </c>
      <c r="F62" s="105">
        <f t="shared" si="30"/>
        <v>792552</v>
      </c>
      <c r="G62" s="105">
        <f t="shared" si="26"/>
        <v>85.903631683789413</v>
      </c>
      <c r="H62" s="106">
        <f t="shared" si="27"/>
        <v>98.527100944803578</v>
      </c>
    </row>
    <row r="63" spans="1:8" ht="24.95" customHeight="1" x14ac:dyDescent="0.25">
      <c r="A63" s="99">
        <v>3121</v>
      </c>
      <c r="B63" s="132" t="s">
        <v>97</v>
      </c>
      <c r="C63" s="101">
        <v>922605.93</v>
      </c>
      <c r="D63" s="101">
        <v>844800</v>
      </c>
      <c r="E63" s="101">
        <v>804400</v>
      </c>
      <c r="F63" s="107">
        <v>792552</v>
      </c>
      <c r="G63" s="101">
        <f t="shared" si="26"/>
        <v>85.903631683789413</v>
      </c>
      <c r="H63" s="102">
        <f t="shared" si="27"/>
        <v>98.527100944803578</v>
      </c>
    </row>
    <row r="64" spans="1:8" ht="24.95" customHeight="1" x14ac:dyDescent="0.25">
      <c r="A64" s="103">
        <v>313</v>
      </c>
      <c r="B64" s="131" t="s">
        <v>98</v>
      </c>
      <c r="C64" s="105">
        <f t="shared" ref="C64:F64" si="31">SUM(C65:C66)</f>
        <v>1489813.79</v>
      </c>
      <c r="D64" s="105">
        <f t="shared" si="31"/>
        <v>1670200</v>
      </c>
      <c r="E64" s="105">
        <f t="shared" si="31"/>
        <v>1585500</v>
      </c>
      <c r="F64" s="105">
        <f t="shared" si="31"/>
        <v>1583594.97</v>
      </c>
      <c r="G64" s="105">
        <f t="shared" si="26"/>
        <v>106.29482561038719</v>
      </c>
      <c r="H64" s="106">
        <f t="shared" si="27"/>
        <v>99.879846736045408</v>
      </c>
    </row>
    <row r="65" spans="1:8" ht="24.95" customHeight="1" x14ac:dyDescent="0.25">
      <c r="A65" s="99">
        <v>3132</v>
      </c>
      <c r="B65" s="132" t="s">
        <v>99</v>
      </c>
      <c r="C65" s="101">
        <v>1488879.68</v>
      </c>
      <c r="D65" s="101">
        <v>1663600</v>
      </c>
      <c r="E65" s="101">
        <v>1585400</v>
      </c>
      <c r="F65" s="107">
        <v>1583572.03</v>
      </c>
      <c r="G65" s="101">
        <f t="shared" si="26"/>
        <v>106.35997329213332</v>
      </c>
      <c r="H65" s="102">
        <f t="shared" si="27"/>
        <v>99.884699760312856</v>
      </c>
    </row>
    <row r="66" spans="1:8" ht="24.95" customHeight="1" x14ac:dyDescent="0.25">
      <c r="A66" s="99">
        <v>3133</v>
      </c>
      <c r="B66" s="132" t="s">
        <v>100</v>
      </c>
      <c r="C66" s="101">
        <v>934.11</v>
      </c>
      <c r="D66" s="101">
        <v>6600</v>
      </c>
      <c r="E66" s="101">
        <v>100</v>
      </c>
      <c r="F66" s="107">
        <v>22.94</v>
      </c>
      <c r="G66" s="101">
        <f t="shared" si="26"/>
        <v>2.4558135551487514</v>
      </c>
      <c r="H66" s="102">
        <f t="shared" si="27"/>
        <v>22.94</v>
      </c>
    </row>
    <row r="67" spans="1:8" ht="24.95" customHeight="1" x14ac:dyDescent="0.25">
      <c r="A67" s="91">
        <v>32</v>
      </c>
      <c r="B67" s="128" t="s">
        <v>8</v>
      </c>
      <c r="C67" s="93">
        <f t="shared" ref="C67:F67" si="32">C68+C73+C80+C90+C92</f>
        <v>6674860.7999999998</v>
      </c>
      <c r="D67" s="93">
        <f t="shared" si="32"/>
        <v>6536100</v>
      </c>
      <c r="E67" s="93">
        <f t="shared" si="32"/>
        <v>6440134</v>
      </c>
      <c r="F67" s="93">
        <f t="shared" si="32"/>
        <v>4825991.0300000012</v>
      </c>
      <c r="G67" s="93">
        <f t="shared" si="26"/>
        <v>72.300998846298057</v>
      </c>
      <c r="H67" s="94">
        <f t="shared" si="27"/>
        <v>74.936189681767502</v>
      </c>
    </row>
    <row r="68" spans="1:8" ht="24.95" customHeight="1" x14ac:dyDescent="0.25">
      <c r="A68" s="103">
        <v>321</v>
      </c>
      <c r="B68" s="131" t="s">
        <v>16</v>
      </c>
      <c r="C68" s="105">
        <f t="shared" ref="C68:F68" si="33">SUM(C69:C72)</f>
        <v>349444.54</v>
      </c>
      <c r="D68" s="105">
        <f t="shared" si="33"/>
        <v>350300</v>
      </c>
      <c r="E68" s="105">
        <f t="shared" si="33"/>
        <v>345500</v>
      </c>
      <c r="F68" s="105">
        <f t="shared" si="33"/>
        <v>339571.48000000004</v>
      </c>
      <c r="G68" s="105">
        <f t="shared" si="26"/>
        <v>97.174641790082077</v>
      </c>
      <c r="H68" s="106">
        <f t="shared" si="27"/>
        <v>98.284075253256162</v>
      </c>
    </row>
    <row r="69" spans="1:8" ht="24.95" customHeight="1" x14ac:dyDescent="0.25">
      <c r="A69" s="99">
        <v>3211</v>
      </c>
      <c r="B69" s="132" t="s">
        <v>17</v>
      </c>
      <c r="C69" s="101">
        <v>65504.26</v>
      </c>
      <c r="D69" s="101">
        <v>66200</v>
      </c>
      <c r="E69" s="101">
        <v>65000</v>
      </c>
      <c r="F69" s="107">
        <v>57537.30000000001</v>
      </c>
      <c r="G69" s="101">
        <f t="shared" si="26"/>
        <v>87.837493317228549</v>
      </c>
      <c r="H69" s="102">
        <f t="shared" si="27"/>
        <v>88.518923076923102</v>
      </c>
    </row>
    <row r="70" spans="1:8" ht="24.95" customHeight="1" x14ac:dyDescent="0.25">
      <c r="A70" s="99">
        <v>3212</v>
      </c>
      <c r="B70" s="132" t="s">
        <v>101</v>
      </c>
      <c r="C70" s="101">
        <v>249508.43</v>
      </c>
      <c r="D70" s="101">
        <v>252200</v>
      </c>
      <c r="E70" s="101">
        <v>240000</v>
      </c>
      <c r="F70" s="107">
        <v>239621.54</v>
      </c>
      <c r="G70" s="101">
        <f t="shared" si="26"/>
        <v>96.037452522145244</v>
      </c>
      <c r="H70" s="102">
        <f t="shared" si="27"/>
        <v>99.842308333333335</v>
      </c>
    </row>
    <row r="71" spans="1:8" ht="24.95" customHeight="1" x14ac:dyDescent="0.25">
      <c r="A71" s="99">
        <v>3213</v>
      </c>
      <c r="B71" s="132" t="s">
        <v>102</v>
      </c>
      <c r="C71" s="101">
        <v>31889.94</v>
      </c>
      <c r="D71" s="101">
        <v>28600</v>
      </c>
      <c r="E71" s="101">
        <v>35000</v>
      </c>
      <c r="F71" s="107">
        <v>38109.21</v>
      </c>
      <c r="G71" s="101">
        <f t="shared" si="26"/>
        <v>119.50229445398767</v>
      </c>
      <c r="H71" s="102">
        <f t="shared" si="27"/>
        <v>108.88345714285714</v>
      </c>
    </row>
    <row r="72" spans="1:8" ht="24.95" customHeight="1" x14ac:dyDescent="0.25">
      <c r="A72" s="99">
        <v>3214</v>
      </c>
      <c r="B72" s="132" t="s">
        <v>103</v>
      </c>
      <c r="C72" s="101">
        <v>2541.91</v>
      </c>
      <c r="D72" s="101">
        <v>3300</v>
      </c>
      <c r="E72" s="101">
        <v>5500</v>
      </c>
      <c r="F72" s="107">
        <v>4303.43</v>
      </c>
      <c r="G72" s="101">
        <f t="shared" si="26"/>
        <v>169.29907038408126</v>
      </c>
      <c r="H72" s="102">
        <f t="shared" si="27"/>
        <v>78.244181818181829</v>
      </c>
    </row>
    <row r="73" spans="1:8" ht="24.95" customHeight="1" x14ac:dyDescent="0.25">
      <c r="A73" s="103">
        <v>322</v>
      </c>
      <c r="B73" s="131" t="s">
        <v>104</v>
      </c>
      <c r="C73" s="105">
        <f t="shared" ref="C73:F73" si="34">SUM(C74:C79)</f>
        <v>3768092.4000000004</v>
      </c>
      <c r="D73" s="105">
        <f t="shared" si="34"/>
        <v>3672000</v>
      </c>
      <c r="E73" s="105">
        <f t="shared" si="34"/>
        <v>3499628</v>
      </c>
      <c r="F73" s="105">
        <f t="shared" si="34"/>
        <v>2226161.1600000006</v>
      </c>
      <c r="G73" s="105">
        <f t="shared" si="26"/>
        <v>59.079261432124127</v>
      </c>
      <c r="H73" s="106">
        <f t="shared" si="27"/>
        <v>63.611365550852852</v>
      </c>
    </row>
    <row r="74" spans="1:8" ht="24.95" customHeight="1" x14ac:dyDescent="0.25">
      <c r="A74" s="99">
        <v>3221</v>
      </c>
      <c r="B74" s="132" t="s">
        <v>105</v>
      </c>
      <c r="C74" s="101">
        <v>238859.35</v>
      </c>
      <c r="D74" s="101">
        <v>247500</v>
      </c>
      <c r="E74" s="101">
        <v>236571</v>
      </c>
      <c r="F74" s="107">
        <v>160805.13</v>
      </c>
      <c r="G74" s="101">
        <f t="shared" si="26"/>
        <v>67.322099804759588</v>
      </c>
      <c r="H74" s="102">
        <f t="shared" si="27"/>
        <v>67.973306111061788</v>
      </c>
    </row>
    <row r="75" spans="1:8" ht="24.95" customHeight="1" x14ac:dyDescent="0.25">
      <c r="A75" s="99">
        <v>3222</v>
      </c>
      <c r="B75" s="132" t="s">
        <v>106</v>
      </c>
      <c r="C75" s="101">
        <v>3119605.88</v>
      </c>
      <c r="D75" s="101">
        <v>2794500</v>
      </c>
      <c r="E75" s="101">
        <v>2615884</v>
      </c>
      <c r="F75" s="107">
        <v>1563999.61</v>
      </c>
      <c r="G75" s="101">
        <f t="shared" si="26"/>
        <v>50.134525647194906</v>
      </c>
      <c r="H75" s="102">
        <f t="shared" si="27"/>
        <v>59.788568988533129</v>
      </c>
    </row>
    <row r="76" spans="1:8" ht="24.95" customHeight="1" x14ac:dyDescent="0.25">
      <c r="A76" s="99">
        <v>3223</v>
      </c>
      <c r="B76" s="132" t="s">
        <v>107</v>
      </c>
      <c r="C76" s="101">
        <v>255750.51</v>
      </c>
      <c r="D76" s="101">
        <v>400700</v>
      </c>
      <c r="E76" s="101">
        <v>397777</v>
      </c>
      <c r="F76" s="107">
        <v>353065.54</v>
      </c>
      <c r="G76" s="101">
        <f t="shared" si="26"/>
        <v>138.05076674138402</v>
      </c>
      <c r="H76" s="102">
        <f t="shared" si="27"/>
        <v>88.759666848510591</v>
      </c>
    </row>
    <row r="77" spans="1:8" ht="24.95" customHeight="1" x14ac:dyDescent="0.25">
      <c r="A77" s="99">
        <v>3224</v>
      </c>
      <c r="B77" s="132" t="s">
        <v>108</v>
      </c>
      <c r="C77" s="101">
        <v>132160.84</v>
      </c>
      <c r="D77" s="101">
        <v>163100</v>
      </c>
      <c r="E77" s="101">
        <v>174021</v>
      </c>
      <c r="F77" s="107">
        <v>107327.79000000001</v>
      </c>
      <c r="G77" s="101">
        <f t="shared" si="26"/>
        <v>81.209978689602764</v>
      </c>
      <c r="H77" s="102">
        <f t="shared" si="27"/>
        <v>61.675194373092914</v>
      </c>
    </row>
    <row r="78" spans="1:8" ht="24.95" customHeight="1" x14ac:dyDescent="0.25">
      <c r="A78" s="99">
        <v>3225</v>
      </c>
      <c r="B78" s="132" t="s">
        <v>109</v>
      </c>
      <c r="C78" s="101">
        <v>15300.14</v>
      </c>
      <c r="D78" s="101">
        <v>33200</v>
      </c>
      <c r="E78" s="101">
        <v>33200</v>
      </c>
      <c r="F78" s="107">
        <v>4329.49</v>
      </c>
      <c r="G78" s="101">
        <f t="shared" si="26"/>
        <v>28.297061334079292</v>
      </c>
      <c r="H78" s="102">
        <f t="shared" si="27"/>
        <v>13.04063253012048</v>
      </c>
    </row>
    <row r="79" spans="1:8" ht="24.95" customHeight="1" x14ac:dyDescent="0.25">
      <c r="A79" s="99">
        <v>3227</v>
      </c>
      <c r="B79" s="132" t="s">
        <v>110</v>
      </c>
      <c r="C79" s="101">
        <v>6415.68</v>
      </c>
      <c r="D79" s="101">
        <v>33000</v>
      </c>
      <c r="E79" s="101">
        <v>42175</v>
      </c>
      <c r="F79" s="107">
        <v>36633.599999999999</v>
      </c>
      <c r="G79" s="101">
        <f t="shared" si="26"/>
        <v>571.00104743378722</v>
      </c>
      <c r="H79" s="102">
        <f t="shared" si="27"/>
        <v>86.860936573799634</v>
      </c>
    </row>
    <row r="80" spans="1:8" ht="24.95" customHeight="1" x14ac:dyDescent="0.25">
      <c r="A80" s="103">
        <v>323</v>
      </c>
      <c r="B80" s="131" t="s">
        <v>111</v>
      </c>
      <c r="C80" s="105">
        <f t="shared" ref="C80:F80" si="35">SUM(C81:C89)</f>
        <v>2311759.2400000002</v>
      </c>
      <c r="D80" s="105">
        <f t="shared" si="35"/>
        <v>2303200</v>
      </c>
      <c r="E80" s="105">
        <f t="shared" si="35"/>
        <v>2365056</v>
      </c>
      <c r="F80" s="105">
        <f t="shared" si="35"/>
        <v>2059313.7700000003</v>
      </c>
      <c r="G80" s="105">
        <f t="shared" si="26"/>
        <v>89.079941127433329</v>
      </c>
      <c r="H80" s="106">
        <f t="shared" si="27"/>
        <v>87.072516253314944</v>
      </c>
    </row>
    <row r="81" spans="1:8" ht="24.95" customHeight="1" x14ac:dyDescent="0.25">
      <c r="A81" s="99">
        <v>3231</v>
      </c>
      <c r="B81" s="132" t="s">
        <v>112</v>
      </c>
      <c r="C81" s="101">
        <v>112997.06</v>
      </c>
      <c r="D81" s="101">
        <v>111800</v>
      </c>
      <c r="E81" s="101">
        <v>111736</v>
      </c>
      <c r="F81" s="107">
        <v>90328.81</v>
      </c>
      <c r="G81" s="101">
        <f t="shared" si="26"/>
        <v>79.939079830926573</v>
      </c>
      <c r="H81" s="102">
        <f t="shared" si="27"/>
        <v>80.841277654471256</v>
      </c>
    </row>
    <row r="82" spans="1:8" ht="24.95" customHeight="1" x14ac:dyDescent="0.25">
      <c r="A82" s="99">
        <v>3232</v>
      </c>
      <c r="B82" s="132" t="s">
        <v>113</v>
      </c>
      <c r="C82" s="101">
        <v>271520.53000000003</v>
      </c>
      <c r="D82" s="101">
        <v>407900</v>
      </c>
      <c r="E82" s="101">
        <v>448007</v>
      </c>
      <c r="F82" s="107">
        <v>261421.85000000003</v>
      </c>
      <c r="G82" s="101">
        <f t="shared" si="26"/>
        <v>96.280693765587458</v>
      </c>
      <c r="H82" s="102">
        <f t="shared" si="27"/>
        <v>58.352179765048319</v>
      </c>
    </row>
    <row r="83" spans="1:8" ht="24.95" customHeight="1" x14ac:dyDescent="0.25">
      <c r="A83" s="99">
        <v>3233</v>
      </c>
      <c r="B83" s="132" t="s">
        <v>114</v>
      </c>
      <c r="C83" s="101">
        <v>39883.120000000003</v>
      </c>
      <c r="D83" s="101">
        <v>29000</v>
      </c>
      <c r="E83" s="101">
        <v>33874</v>
      </c>
      <c r="F83" s="107">
        <v>21371.279999999999</v>
      </c>
      <c r="G83" s="101">
        <f t="shared" si="26"/>
        <v>53.584774711707603</v>
      </c>
      <c r="H83" s="102">
        <f t="shared" si="27"/>
        <v>63.090511897030169</v>
      </c>
    </row>
    <row r="84" spans="1:8" ht="24.95" customHeight="1" x14ac:dyDescent="0.25">
      <c r="A84" s="99">
        <v>3234</v>
      </c>
      <c r="B84" s="132" t="s">
        <v>115</v>
      </c>
      <c r="C84" s="101">
        <v>324111.28999999998</v>
      </c>
      <c r="D84" s="101">
        <v>398400</v>
      </c>
      <c r="E84" s="101">
        <v>353617</v>
      </c>
      <c r="F84" s="107">
        <v>342262.28</v>
      </c>
      <c r="G84" s="101">
        <f t="shared" si="26"/>
        <v>105.60023379623711</v>
      </c>
      <c r="H84" s="102">
        <f t="shared" si="27"/>
        <v>96.788977905473999</v>
      </c>
    </row>
    <row r="85" spans="1:8" ht="24.95" customHeight="1" x14ac:dyDescent="0.25">
      <c r="A85" s="99">
        <v>3235</v>
      </c>
      <c r="B85" s="132" t="s">
        <v>116</v>
      </c>
      <c r="C85" s="101">
        <v>403869.88</v>
      </c>
      <c r="D85" s="101">
        <v>268400</v>
      </c>
      <c r="E85" s="101">
        <v>280212</v>
      </c>
      <c r="F85" s="107">
        <v>269740.37</v>
      </c>
      <c r="G85" s="101">
        <f t="shared" si="26"/>
        <v>66.78892964238878</v>
      </c>
      <c r="H85" s="102">
        <f t="shared" si="27"/>
        <v>96.262961614777382</v>
      </c>
    </row>
    <row r="86" spans="1:8" ht="24.95" customHeight="1" x14ac:dyDescent="0.25">
      <c r="A86" s="99">
        <v>3236</v>
      </c>
      <c r="B86" s="132" t="s">
        <v>117</v>
      </c>
      <c r="C86" s="101">
        <v>202852.12</v>
      </c>
      <c r="D86" s="101">
        <v>213800</v>
      </c>
      <c r="E86" s="101">
        <v>333125</v>
      </c>
      <c r="F86" s="107">
        <v>301819.83</v>
      </c>
      <c r="G86" s="101">
        <f t="shared" si="26"/>
        <v>148.78810731679809</v>
      </c>
      <c r="H86" s="102">
        <f t="shared" si="27"/>
        <v>90.602575609756101</v>
      </c>
    </row>
    <row r="87" spans="1:8" ht="24.95" customHeight="1" x14ac:dyDescent="0.25">
      <c r="A87" s="99">
        <v>3237</v>
      </c>
      <c r="B87" s="132" t="s">
        <v>118</v>
      </c>
      <c r="C87" s="101">
        <v>391548.82</v>
      </c>
      <c r="D87" s="101">
        <v>216900</v>
      </c>
      <c r="E87" s="101">
        <v>196054</v>
      </c>
      <c r="F87" s="107">
        <v>160806.45000000001</v>
      </c>
      <c r="G87" s="101">
        <f t="shared" si="26"/>
        <v>41.069323105098363</v>
      </c>
      <c r="H87" s="102">
        <f t="shared" si="27"/>
        <v>82.021509380068764</v>
      </c>
    </row>
    <row r="88" spans="1:8" ht="24.95" customHeight="1" x14ac:dyDescent="0.25">
      <c r="A88" s="99">
        <v>3238</v>
      </c>
      <c r="B88" s="132" t="s">
        <v>119</v>
      </c>
      <c r="C88" s="101">
        <v>220458.72</v>
      </c>
      <c r="D88" s="101">
        <v>279000</v>
      </c>
      <c r="E88" s="101">
        <v>223148</v>
      </c>
      <c r="F88" s="107">
        <v>249065.81999999998</v>
      </c>
      <c r="G88" s="101">
        <f t="shared" si="26"/>
        <v>112.97617077700532</v>
      </c>
      <c r="H88" s="102">
        <f t="shared" si="27"/>
        <v>111.61463244124974</v>
      </c>
    </row>
    <row r="89" spans="1:8" ht="24.95" customHeight="1" x14ac:dyDescent="0.25">
      <c r="A89" s="99">
        <v>3239</v>
      </c>
      <c r="B89" s="132" t="s">
        <v>120</v>
      </c>
      <c r="C89" s="101">
        <v>344517.7</v>
      </c>
      <c r="D89" s="101">
        <v>378000</v>
      </c>
      <c r="E89" s="101">
        <v>385283</v>
      </c>
      <c r="F89" s="107">
        <v>362497.08</v>
      </c>
      <c r="G89" s="101">
        <f t="shared" si="26"/>
        <v>105.21871009820396</v>
      </c>
      <c r="H89" s="102">
        <f t="shared" si="27"/>
        <v>94.085926448870055</v>
      </c>
    </row>
    <row r="90" spans="1:8" ht="24.95" customHeight="1" x14ac:dyDescent="0.25">
      <c r="A90" s="103">
        <v>324</v>
      </c>
      <c r="B90" s="131" t="s">
        <v>121</v>
      </c>
      <c r="C90" s="105">
        <f t="shared" ref="C90:F90" si="36">C91</f>
        <v>1373.81</v>
      </c>
      <c r="D90" s="105">
        <f t="shared" si="36"/>
        <v>2700</v>
      </c>
      <c r="E90" s="105">
        <f t="shared" si="36"/>
        <v>2700</v>
      </c>
      <c r="F90" s="105">
        <f t="shared" si="36"/>
        <v>2847.13</v>
      </c>
      <c r="G90" s="105">
        <f t="shared" si="26"/>
        <v>207.2433597076743</v>
      </c>
      <c r="H90" s="106">
        <f t="shared" si="27"/>
        <v>105.44925925925925</v>
      </c>
    </row>
    <row r="91" spans="1:8" ht="24.95" customHeight="1" x14ac:dyDescent="0.25">
      <c r="A91" s="99">
        <v>3241</v>
      </c>
      <c r="B91" s="132" t="s">
        <v>121</v>
      </c>
      <c r="C91" s="101">
        <v>1373.81</v>
      </c>
      <c r="D91" s="101">
        <v>2700</v>
      </c>
      <c r="E91" s="101">
        <v>2700</v>
      </c>
      <c r="F91" s="101">
        <v>2847.13</v>
      </c>
      <c r="G91" s="101">
        <f t="shared" si="26"/>
        <v>207.2433597076743</v>
      </c>
      <c r="H91" s="102">
        <f t="shared" si="27"/>
        <v>105.44925925925925</v>
      </c>
    </row>
    <row r="92" spans="1:8" ht="24.95" customHeight="1" x14ac:dyDescent="0.25">
      <c r="A92" s="103">
        <v>329</v>
      </c>
      <c r="B92" s="131" t="s">
        <v>122</v>
      </c>
      <c r="C92" s="105">
        <f t="shared" ref="C92:F92" si="37">SUM(C93:C99)</f>
        <v>244190.81000000003</v>
      </c>
      <c r="D92" s="105">
        <f t="shared" si="37"/>
        <v>207900</v>
      </c>
      <c r="E92" s="105">
        <f t="shared" si="37"/>
        <v>227250</v>
      </c>
      <c r="F92" s="105">
        <f t="shared" si="37"/>
        <v>198097.49000000002</v>
      </c>
      <c r="G92" s="105">
        <f t="shared" si="26"/>
        <v>81.124056224720334</v>
      </c>
      <c r="H92" s="106">
        <f t="shared" si="27"/>
        <v>87.171612761276137</v>
      </c>
    </row>
    <row r="93" spans="1:8" ht="24.95" customHeight="1" x14ac:dyDescent="0.25">
      <c r="A93" s="99">
        <v>3291</v>
      </c>
      <c r="B93" s="132" t="s">
        <v>123</v>
      </c>
      <c r="C93" s="101">
        <v>9139.2800000000007</v>
      </c>
      <c r="D93" s="101">
        <v>9300</v>
      </c>
      <c r="E93" s="101">
        <v>9300</v>
      </c>
      <c r="F93" s="107">
        <v>9282.2199999999993</v>
      </c>
      <c r="G93" s="101">
        <f t="shared" si="26"/>
        <v>101.56401817210983</v>
      </c>
      <c r="H93" s="102">
        <f t="shared" si="27"/>
        <v>99.808817204301064</v>
      </c>
    </row>
    <row r="94" spans="1:8" ht="24.95" customHeight="1" x14ac:dyDescent="0.25">
      <c r="A94" s="99">
        <v>3292</v>
      </c>
      <c r="B94" s="132" t="s">
        <v>124</v>
      </c>
      <c r="C94" s="101">
        <v>100345.27</v>
      </c>
      <c r="D94" s="101">
        <v>86300</v>
      </c>
      <c r="E94" s="101">
        <v>86250</v>
      </c>
      <c r="F94" s="107">
        <v>81843.850000000006</v>
      </c>
      <c r="G94" s="101">
        <f t="shared" si="26"/>
        <v>81.562240053766359</v>
      </c>
      <c r="H94" s="102">
        <f t="shared" si="27"/>
        <v>94.891420289855077</v>
      </c>
    </row>
    <row r="95" spans="1:8" ht="24.95" customHeight="1" x14ac:dyDescent="0.25">
      <c r="A95" s="99">
        <v>3293</v>
      </c>
      <c r="B95" s="132" t="s">
        <v>125</v>
      </c>
      <c r="C95" s="101">
        <v>19785.96</v>
      </c>
      <c r="D95" s="101">
        <v>19900</v>
      </c>
      <c r="E95" s="101">
        <v>19875</v>
      </c>
      <c r="F95" s="107">
        <v>25328.74</v>
      </c>
      <c r="G95" s="101">
        <f t="shared" si="26"/>
        <v>128.01370264571446</v>
      </c>
      <c r="H95" s="102">
        <f t="shared" si="27"/>
        <v>127.44020125786164</v>
      </c>
    </row>
    <row r="96" spans="1:8" ht="24.95" customHeight="1" x14ac:dyDescent="0.25">
      <c r="A96" s="99">
        <v>3294</v>
      </c>
      <c r="B96" s="132" t="s">
        <v>126</v>
      </c>
      <c r="C96" s="101">
        <v>8409.67</v>
      </c>
      <c r="D96" s="101">
        <v>9900</v>
      </c>
      <c r="E96" s="101">
        <v>9900</v>
      </c>
      <c r="F96" s="107">
        <v>7423.33</v>
      </c>
      <c r="G96" s="101">
        <f t="shared" si="26"/>
        <v>88.271359042625932</v>
      </c>
      <c r="H96" s="102">
        <f t="shared" si="27"/>
        <v>74.98313131313131</v>
      </c>
    </row>
    <row r="97" spans="1:8" ht="24.95" customHeight="1" x14ac:dyDescent="0.25">
      <c r="A97" s="99">
        <v>3295</v>
      </c>
      <c r="B97" s="132" t="s">
        <v>127</v>
      </c>
      <c r="C97" s="101">
        <v>15893.03</v>
      </c>
      <c r="D97" s="101">
        <v>17400</v>
      </c>
      <c r="E97" s="101">
        <v>9000</v>
      </c>
      <c r="F97" s="107">
        <v>7446.1600000000008</v>
      </c>
      <c r="G97" s="101">
        <f t="shared" si="26"/>
        <v>46.851733118228559</v>
      </c>
      <c r="H97" s="102">
        <f t="shared" si="27"/>
        <v>82.735111111111109</v>
      </c>
    </row>
    <row r="98" spans="1:8" ht="24.95" customHeight="1" x14ac:dyDescent="0.25">
      <c r="A98" s="99">
        <v>3296</v>
      </c>
      <c r="B98" s="132" t="s">
        <v>128</v>
      </c>
      <c r="C98" s="101">
        <v>4681.6899999999996</v>
      </c>
      <c r="D98" s="101">
        <v>3300</v>
      </c>
      <c r="E98" s="101">
        <v>21500</v>
      </c>
      <c r="F98" s="107">
        <v>20689.29</v>
      </c>
      <c r="G98" s="101">
        <f t="shared" si="26"/>
        <v>441.91926419733056</v>
      </c>
      <c r="H98" s="102">
        <f t="shared" si="27"/>
        <v>96.2292558139535</v>
      </c>
    </row>
    <row r="99" spans="1:8" ht="24.95" customHeight="1" x14ac:dyDescent="0.25">
      <c r="A99" s="99">
        <v>3299</v>
      </c>
      <c r="B99" s="132" t="s">
        <v>122</v>
      </c>
      <c r="C99" s="101">
        <v>85935.91</v>
      </c>
      <c r="D99" s="101">
        <v>61800</v>
      </c>
      <c r="E99" s="101">
        <v>71425</v>
      </c>
      <c r="F99" s="107">
        <v>46083.9</v>
      </c>
      <c r="G99" s="101">
        <f t="shared" si="26"/>
        <v>53.62589399472234</v>
      </c>
      <c r="H99" s="102">
        <f t="shared" si="27"/>
        <v>64.520686034301718</v>
      </c>
    </row>
    <row r="100" spans="1:8" ht="24.95" customHeight="1" x14ac:dyDescent="0.25">
      <c r="A100" s="91">
        <v>34</v>
      </c>
      <c r="B100" s="128" t="s">
        <v>129</v>
      </c>
      <c r="C100" s="93">
        <f>C101</f>
        <v>17108.93</v>
      </c>
      <c r="D100" s="93">
        <f t="shared" ref="D100:F100" si="38">D101</f>
        <v>19200</v>
      </c>
      <c r="E100" s="93">
        <f t="shared" si="38"/>
        <v>26000</v>
      </c>
      <c r="F100" s="93">
        <f t="shared" si="38"/>
        <v>24233.54</v>
      </c>
      <c r="G100" s="93">
        <f t="shared" si="26"/>
        <v>141.64263925330224</v>
      </c>
      <c r="H100" s="94">
        <f t="shared" si="27"/>
        <v>93.205923076923085</v>
      </c>
    </row>
    <row r="101" spans="1:8" ht="24.95" customHeight="1" x14ac:dyDescent="0.25">
      <c r="A101" s="103">
        <v>343</v>
      </c>
      <c r="B101" s="131" t="s">
        <v>130</v>
      </c>
      <c r="C101" s="105">
        <f t="shared" ref="C101" si="39">SUM(C102:C104)</f>
        <v>17108.93</v>
      </c>
      <c r="D101" s="105">
        <f t="shared" ref="D101:F101" si="40">SUM(D102:D104)</f>
        <v>19200</v>
      </c>
      <c r="E101" s="105">
        <f t="shared" si="40"/>
        <v>26000</v>
      </c>
      <c r="F101" s="105">
        <f t="shared" si="40"/>
        <v>24233.54</v>
      </c>
      <c r="G101" s="105">
        <f t="shared" si="26"/>
        <v>141.64263925330224</v>
      </c>
      <c r="H101" s="106">
        <f t="shared" si="27"/>
        <v>93.205923076923085</v>
      </c>
    </row>
    <row r="102" spans="1:8" ht="24.95" customHeight="1" x14ac:dyDescent="0.25">
      <c r="A102" s="99">
        <v>3431</v>
      </c>
      <c r="B102" s="132" t="s">
        <v>131</v>
      </c>
      <c r="C102" s="101">
        <v>13752.59</v>
      </c>
      <c r="D102" s="101">
        <v>17200</v>
      </c>
      <c r="E102" s="101">
        <v>14600</v>
      </c>
      <c r="F102" s="107">
        <v>14217.4</v>
      </c>
      <c r="G102" s="101">
        <f t="shared" si="26"/>
        <v>103.37979973226861</v>
      </c>
      <c r="H102" s="102">
        <f t="shared" si="27"/>
        <v>97.379452054794513</v>
      </c>
    </row>
    <row r="103" spans="1:8" ht="24.95" customHeight="1" x14ac:dyDescent="0.25">
      <c r="A103" s="99">
        <v>3432</v>
      </c>
      <c r="B103" s="132" t="s">
        <v>132</v>
      </c>
      <c r="C103" s="101">
        <v>420.36</v>
      </c>
      <c r="D103" s="101">
        <v>0</v>
      </c>
      <c r="E103" s="101">
        <v>500</v>
      </c>
      <c r="F103" s="107">
        <v>250.58</v>
      </c>
      <c r="G103" s="101">
        <f t="shared" si="26"/>
        <v>59.610809782091543</v>
      </c>
      <c r="H103" s="102">
        <f t="shared" si="27"/>
        <v>50.116000000000007</v>
      </c>
    </row>
    <row r="104" spans="1:8" ht="24.95" customHeight="1" x14ac:dyDescent="0.25">
      <c r="A104" s="99">
        <v>3433</v>
      </c>
      <c r="B104" s="132" t="s">
        <v>133</v>
      </c>
      <c r="C104" s="101">
        <v>2935.98</v>
      </c>
      <c r="D104" s="101">
        <v>2000</v>
      </c>
      <c r="E104" s="101">
        <v>10900</v>
      </c>
      <c r="F104" s="107">
        <v>9765.5600000000013</v>
      </c>
      <c r="G104" s="101">
        <f t="shared" si="26"/>
        <v>332.61670719827794</v>
      </c>
      <c r="H104" s="102">
        <f t="shared" si="27"/>
        <v>89.592293577981664</v>
      </c>
    </row>
    <row r="105" spans="1:8" ht="24.95" customHeight="1" x14ac:dyDescent="0.25">
      <c r="A105" s="134">
        <v>36</v>
      </c>
      <c r="B105" s="135" t="s">
        <v>180</v>
      </c>
      <c r="C105" s="93">
        <f>C106+C108</f>
        <v>71801.663016789433</v>
      </c>
      <c r="D105" s="93">
        <f t="shared" ref="D105:F105" si="41">D106+D108</f>
        <v>0</v>
      </c>
      <c r="E105" s="93">
        <f t="shared" si="41"/>
        <v>0</v>
      </c>
      <c r="F105" s="93">
        <f t="shared" si="41"/>
        <v>0</v>
      </c>
      <c r="G105" s="93">
        <f t="shared" si="26"/>
        <v>0</v>
      </c>
      <c r="H105" s="94" t="e">
        <f t="shared" si="27"/>
        <v>#DIV/0!</v>
      </c>
    </row>
    <row r="106" spans="1:8" ht="24.95" customHeight="1" x14ac:dyDescent="0.25">
      <c r="A106" s="136">
        <v>366</v>
      </c>
      <c r="B106" s="137" t="s">
        <v>181</v>
      </c>
      <c r="C106" s="105">
        <f>C107</f>
        <v>32761.951025283695</v>
      </c>
      <c r="D106" s="105">
        <f t="shared" ref="D106:F106" si="42">D107</f>
        <v>0</v>
      </c>
      <c r="E106" s="105">
        <f t="shared" si="42"/>
        <v>0</v>
      </c>
      <c r="F106" s="105">
        <f t="shared" si="42"/>
        <v>0</v>
      </c>
      <c r="G106" s="105">
        <f t="shared" si="26"/>
        <v>0</v>
      </c>
      <c r="H106" s="106" t="e">
        <f t="shared" si="27"/>
        <v>#DIV/0!</v>
      </c>
    </row>
    <row r="107" spans="1:8" ht="24.95" customHeight="1" x14ac:dyDescent="0.25">
      <c r="A107" s="138">
        <v>3661</v>
      </c>
      <c r="B107" s="139" t="s">
        <v>179</v>
      </c>
      <c r="C107" s="101">
        <v>32761.951025283695</v>
      </c>
      <c r="D107" s="101">
        <v>0</v>
      </c>
      <c r="E107" s="101">
        <v>0</v>
      </c>
      <c r="F107" s="107">
        <v>0</v>
      </c>
      <c r="G107" s="101">
        <f t="shared" si="26"/>
        <v>0</v>
      </c>
      <c r="H107" s="102" t="e">
        <f t="shared" si="27"/>
        <v>#DIV/0!</v>
      </c>
    </row>
    <row r="108" spans="1:8" ht="24.95" customHeight="1" x14ac:dyDescent="0.25">
      <c r="A108" s="136">
        <v>369</v>
      </c>
      <c r="B108" s="137" t="s">
        <v>68</v>
      </c>
      <c r="C108" s="97">
        <f>C109</f>
        <v>39039.711991505741</v>
      </c>
      <c r="D108" s="97">
        <f t="shared" ref="D108:F108" si="43">D109</f>
        <v>0</v>
      </c>
      <c r="E108" s="97">
        <f t="shared" si="43"/>
        <v>0</v>
      </c>
      <c r="F108" s="97">
        <f t="shared" si="43"/>
        <v>0</v>
      </c>
      <c r="G108" s="97">
        <f t="shared" si="26"/>
        <v>0</v>
      </c>
      <c r="H108" s="98" t="e">
        <f t="shared" si="27"/>
        <v>#DIV/0!</v>
      </c>
    </row>
    <row r="109" spans="1:8" ht="24.95" customHeight="1" x14ac:dyDescent="0.25">
      <c r="A109" s="138">
        <v>3691</v>
      </c>
      <c r="B109" s="139" t="s">
        <v>69</v>
      </c>
      <c r="C109" s="101">
        <v>39039.711991505741</v>
      </c>
      <c r="D109" s="101">
        <v>0</v>
      </c>
      <c r="E109" s="101">
        <v>0</v>
      </c>
      <c r="F109" s="107">
        <v>0</v>
      </c>
      <c r="G109" s="101">
        <f t="shared" si="26"/>
        <v>0</v>
      </c>
      <c r="H109" s="102" t="e">
        <f t="shared" si="27"/>
        <v>#DIV/0!</v>
      </c>
    </row>
    <row r="110" spans="1:8" ht="24.95" customHeight="1" x14ac:dyDescent="0.25">
      <c r="A110" s="87">
        <v>4</v>
      </c>
      <c r="B110" s="140" t="s">
        <v>134</v>
      </c>
      <c r="C110" s="141">
        <f>C111+C114+C128</f>
        <v>2172203.4322118256</v>
      </c>
      <c r="D110" s="141">
        <f t="shared" ref="D110:F110" si="44">D111+D114+D128</f>
        <v>4493400</v>
      </c>
      <c r="E110" s="141">
        <f t="shared" si="44"/>
        <v>3921685</v>
      </c>
      <c r="F110" s="141">
        <f t="shared" si="44"/>
        <v>1904545.9699999997</v>
      </c>
      <c r="G110" s="141">
        <f t="shared" si="26"/>
        <v>87.678066508748387</v>
      </c>
      <c r="H110" s="142">
        <f t="shared" si="27"/>
        <v>48.564481084023825</v>
      </c>
    </row>
    <row r="111" spans="1:8" ht="24.95" customHeight="1" x14ac:dyDescent="0.25">
      <c r="A111" s="143">
        <v>41</v>
      </c>
      <c r="B111" s="144" t="s">
        <v>151</v>
      </c>
      <c r="C111" s="145">
        <f>C112</f>
        <v>18219.745172207844</v>
      </c>
      <c r="D111" s="145">
        <f t="shared" ref="D111:F112" si="45">D112</f>
        <v>0</v>
      </c>
      <c r="E111" s="145">
        <f t="shared" si="45"/>
        <v>0</v>
      </c>
      <c r="F111" s="145">
        <f t="shared" si="45"/>
        <v>0</v>
      </c>
      <c r="G111" s="145">
        <f t="shared" si="26"/>
        <v>0</v>
      </c>
      <c r="H111" s="146" t="e">
        <f t="shared" si="27"/>
        <v>#DIV/0!</v>
      </c>
    </row>
    <row r="112" spans="1:8" ht="24.95" customHeight="1" x14ac:dyDescent="0.25">
      <c r="A112" s="147">
        <v>412</v>
      </c>
      <c r="B112" s="148" t="s">
        <v>152</v>
      </c>
      <c r="C112" s="149">
        <f>C113</f>
        <v>18219.745172207844</v>
      </c>
      <c r="D112" s="149">
        <f t="shared" si="45"/>
        <v>0</v>
      </c>
      <c r="E112" s="149">
        <f t="shared" si="45"/>
        <v>0</v>
      </c>
      <c r="F112" s="149">
        <f t="shared" si="45"/>
        <v>0</v>
      </c>
      <c r="G112" s="149">
        <f t="shared" si="26"/>
        <v>0</v>
      </c>
      <c r="H112" s="150" t="e">
        <f t="shared" si="27"/>
        <v>#DIV/0!</v>
      </c>
    </row>
    <row r="113" spans="1:8" ht="24.95" customHeight="1" x14ac:dyDescent="0.25">
      <c r="A113" s="151">
        <v>4123</v>
      </c>
      <c r="B113" s="152" t="s">
        <v>153</v>
      </c>
      <c r="C113" s="153">
        <v>18219.745172207844</v>
      </c>
      <c r="D113" s="153">
        <v>0</v>
      </c>
      <c r="E113" s="153">
        <v>0</v>
      </c>
      <c r="F113" s="153">
        <v>0</v>
      </c>
      <c r="G113" s="126">
        <f t="shared" si="26"/>
        <v>0</v>
      </c>
      <c r="H113" s="154" t="e">
        <f t="shared" si="27"/>
        <v>#DIV/0!</v>
      </c>
    </row>
    <row r="114" spans="1:8" ht="24.95" customHeight="1" x14ac:dyDescent="0.25">
      <c r="A114" s="143">
        <v>42</v>
      </c>
      <c r="B114" s="144" t="s">
        <v>135</v>
      </c>
      <c r="C114" s="145">
        <f>C115+C117+C124+C126</f>
        <v>1729493.0639060321</v>
      </c>
      <c r="D114" s="145">
        <f>D115+D117+D124+D126</f>
        <v>2811100</v>
      </c>
      <c r="E114" s="145">
        <f t="shared" ref="E114:F114" si="46">E115+E117+E124+E126</f>
        <v>2334385</v>
      </c>
      <c r="F114" s="145">
        <f t="shared" si="46"/>
        <v>1320771.8799999999</v>
      </c>
      <c r="G114" s="145">
        <f t="shared" si="26"/>
        <v>76.36757310937449</v>
      </c>
      <c r="H114" s="146">
        <f t="shared" si="27"/>
        <v>56.579008175600855</v>
      </c>
    </row>
    <row r="115" spans="1:8" ht="24.95" customHeight="1" x14ac:dyDescent="0.25">
      <c r="A115" s="147">
        <v>421</v>
      </c>
      <c r="B115" s="148" t="s">
        <v>154</v>
      </c>
      <c r="C115" s="149">
        <f>C116</f>
        <v>0</v>
      </c>
      <c r="D115" s="149">
        <f t="shared" ref="D115:F115" si="47">D116</f>
        <v>1128100</v>
      </c>
      <c r="E115" s="149">
        <f t="shared" si="47"/>
        <v>1500000</v>
      </c>
      <c r="F115" s="149">
        <f t="shared" si="47"/>
        <v>1100000</v>
      </c>
      <c r="G115" s="149" t="e">
        <f t="shared" si="26"/>
        <v>#DIV/0!</v>
      </c>
      <c r="H115" s="150">
        <f t="shared" si="27"/>
        <v>73.333333333333329</v>
      </c>
    </row>
    <row r="116" spans="1:8" ht="24.95" customHeight="1" x14ac:dyDescent="0.25">
      <c r="A116" s="151">
        <v>4212</v>
      </c>
      <c r="B116" s="152" t="s">
        <v>155</v>
      </c>
      <c r="C116" s="153">
        <v>0</v>
      </c>
      <c r="D116" s="153">
        <v>1128100</v>
      </c>
      <c r="E116" s="153">
        <v>1500000</v>
      </c>
      <c r="F116" s="153">
        <v>1100000</v>
      </c>
      <c r="G116" s="126" t="e">
        <f t="shared" si="26"/>
        <v>#DIV/0!</v>
      </c>
      <c r="H116" s="154">
        <f t="shared" si="27"/>
        <v>73.333333333333329</v>
      </c>
    </row>
    <row r="117" spans="1:8" ht="24.95" customHeight="1" x14ac:dyDescent="0.25">
      <c r="A117" s="147">
        <v>422</v>
      </c>
      <c r="B117" s="179" t="s">
        <v>156</v>
      </c>
      <c r="C117" s="180">
        <f>SUM(C118:C123)</f>
        <v>1596359.7411905234</v>
      </c>
      <c r="D117" s="180">
        <f t="shared" ref="D117:F117" si="48">SUM(D118:D123)</f>
        <v>1388000</v>
      </c>
      <c r="E117" s="180">
        <f t="shared" si="48"/>
        <v>834385</v>
      </c>
      <c r="F117" s="180">
        <f t="shared" si="48"/>
        <v>220771.88</v>
      </c>
      <c r="G117" s="180">
        <f t="shared" si="26"/>
        <v>13.829707321192785</v>
      </c>
      <c r="H117" s="181">
        <f t="shared" si="27"/>
        <v>26.459234046633149</v>
      </c>
    </row>
    <row r="118" spans="1:8" ht="24.95" customHeight="1" x14ac:dyDescent="0.25">
      <c r="A118" s="151">
        <v>4221</v>
      </c>
      <c r="B118" s="182" t="s">
        <v>157</v>
      </c>
      <c r="C118" s="107">
        <v>943354.51191187196</v>
      </c>
      <c r="D118" s="107">
        <v>402000</v>
      </c>
      <c r="E118" s="107">
        <v>290077</v>
      </c>
      <c r="F118" s="107">
        <v>145906.23999999999</v>
      </c>
      <c r="G118" s="107">
        <f t="shared" si="26"/>
        <v>15.466745338854174</v>
      </c>
      <c r="H118" s="183">
        <f t="shared" si="27"/>
        <v>50.299141262492377</v>
      </c>
    </row>
    <row r="119" spans="1:8" ht="24.95" customHeight="1" x14ac:dyDescent="0.25">
      <c r="A119" s="151">
        <v>4222</v>
      </c>
      <c r="B119" s="182" t="s">
        <v>158</v>
      </c>
      <c r="C119" s="107">
        <v>761.28077510120113</v>
      </c>
      <c r="D119" s="107">
        <v>0</v>
      </c>
      <c r="E119" s="107">
        <v>0</v>
      </c>
      <c r="F119" s="107">
        <v>0</v>
      </c>
      <c r="G119" s="107">
        <f t="shared" si="26"/>
        <v>0</v>
      </c>
      <c r="H119" s="183" t="e">
        <f t="shared" si="27"/>
        <v>#DIV/0!</v>
      </c>
    </row>
    <row r="120" spans="1:8" ht="24.95" customHeight="1" x14ac:dyDescent="0.25">
      <c r="A120" s="151">
        <v>4223</v>
      </c>
      <c r="B120" s="182" t="s">
        <v>159</v>
      </c>
      <c r="C120" s="107">
        <v>40887.818700643707</v>
      </c>
      <c r="D120" s="107">
        <v>8500</v>
      </c>
      <c r="E120" s="107">
        <v>13000</v>
      </c>
      <c r="F120" s="107">
        <v>3136.67</v>
      </c>
      <c r="G120" s="107">
        <f t="shared" ref="G120:G132" si="49">F120/C120*100</f>
        <v>7.6714045886498186</v>
      </c>
      <c r="H120" s="183">
        <f t="shared" ref="H120:H132" si="50">F120/E120*100</f>
        <v>24.128230769230768</v>
      </c>
    </row>
    <row r="121" spans="1:8" ht="24.95" customHeight="1" x14ac:dyDescent="0.25">
      <c r="A121" s="151">
        <v>4224</v>
      </c>
      <c r="B121" s="182" t="s">
        <v>160</v>
      </c>
      <c r="C121" s="107">
        <v>607927.37275200745</v>
      </c>
      <c r="D121" s="107">
        <v>505100</v>
      </c>
      <c r="E121" s="107">
        <v>239308</v>
      </c>
      <c r="F121" s="107">
        <v>65933.149999999994</v>
      </c>
      <c r="G121" s="107">
        <f t="shared" si="49"/>
        <v>10.84556362407721</v>
      </c>
      <c r="H121" s="183">
        <f t="shared" si="50"/>
        <v>27.551586240326269</v>
      </c>
    </row>
    <row r="122" spans="1:8" ht="24.95" customHeight="1" x14ac:dyDescent="0.25">
      <c r="A122" s="151">
        <v>4225</v>
      </c>
      <c r="B122" s="182" t="s">
        <v>161</v>
      </c>
      <c r="C122" s="107">
        <v>3019.9708009821488</v>
      </c>
      <c r="D122" s="107">
        <v>460900</v>
      </c>
      <c r="E122" s="107">
        <v>292000</v>
      </c>
      <c r="F122" s="107">
        <v>5795.82</v>
      </c>
      <c r="G122" s="107">
        <f t="shared" si="49"/>
        <v>191.91642508977554</v>
      </c>
      <c r="H122" s="183">
        <f t="shared" si="50"/>
        <v>1.9848698630136985</v>
      </c>
    </row>
    <row r="123" spans="1:8" ht="24.95" customHeight="1" x14ac:dyDescent="0.25">
      <c r="A123" s="151">
        <v>4227</v>
      </c>
      <c r="B123" s="182" t="s">
        <v>162</v>
      </c>
      <c r="C123" s="107">
        <v>408.78624991704822</v>
      </c>
      <c r="D123" s="107">
        <v>11500</v>
      </c>
      <c r="E123" s="107">
        <v>0</v>
      </c>
      <c r="F123" s="107">
        <v>0</v>
      </c>
      <c r="G123" s="107">
        <f t="shared" si="49"/>
        <v>0</v>
      </c>
      <c r="H123" s="183" t="e">
        <f t="shared" si="50"/>
        <v>#DIV/0!</v>
      </c>
    </row>
    <row r="124" spans="1:8" ht="24.95" customHeight="1" x14ac:dyDescent="0.25">
      <c r="A124" s="147">
        <v>423</v>
      </c>
      <c r="B124" s="184" t="s">
        <v>163</v>
      </c>
      <c r="C124" s="185">
        <f>C125</f>
        <v>133133.32271550866</v>
      </c>
      <c r="D124" s="185">
        <f t="shared" ref="D124:F124" si="51">D125</f>
        <v>261200</v>
      </c>
      <c r="E124" s="185">
        <f t="shared" si="51"/>
        <v>0</v>
      </c>
      <c r="F124" s="185">
        <f t="shared" si="51"/>
        <v>0</v>
      </c>
      <c r="G124" s="185">
        <f t="shared" si="49"/>
        <v>0</v>
      </c>
      <c r="H124" s="186" t="e">
        <f t="shared" si="50"/>
        <v>#DIV/0!</v>
      </c>
    </row>
    <row r="125" spans="1:8" ht="24.95" customHeight="1" x14ac:dyDescent="0.25">
      <c r="A125" s="151">
        <v>4231</v>
      </c>
      <c r="B125" s="182" t="s">
        <v>92</v>
      </c>
      <c r="C125" s="107">
        <v>133133.32271550866</v>
      </c>
      <c r="D125" s="107">
        <v>261200</v>
      </c>
      <c r="E125" s="107">
        <v>0</v>
      </c>
      <c r="F125" s="107">
        <v>0</v>
      </c>
      <c r="G125" s="107">
        <f t="shared" si="49"/>
        <v>0</v>
      </c>
      <c r="H125" s="183" t="e">
        <f t="shared" si="50"/>
        <v>#DIV/0!</v>
      </c>
    </row>
    <row r="126" spans="1:8" ht="24.95" customHeight="1" x14ac:dyDescent="0.25">
      <c r="A126" s="147">
        <v>426</v>
      </c>
      <c r="B126" s="184" t="s">
        <v>164</v>
      </c>
      <c r="C126" s="185">
        <f>C127</f>
        <v>0</v>
      </c>
      <c r="D126" s="185">
        <f t="shared" ref="D126:F126" si="52">D127</f>
        <v>33800</v>
      </c>
      <c r="E126" s="185">
        <f t="shared" si="52"/>
        <v>0</v>
      </c>
      <c r="F126" s="185">
        <f t="shared" si="52"/>
        <v>0</v>
      </c>
      <c r="G126" s="185" t="e">
        <f t="shared" si="49"/>
        <v>#DIV/0!</v>
      </c>
      <c r="H126" s="186" t="e">
        <f t="shared" si="50"/>
        <v>#DIV/0!</v>
      </c>
    </row>
    <row r="127" spans="1:8" ht="24.95" customHeight="1" x14ac:dyDescent="0.25">
      <c r="A127" s="151">
        <v>4262</v>
      </c>
      <c r="B127" s="182" t="s">
        <v>165</v>
      </c>
      <c r="C127" s="107">
        <v>0</v>
      </c>
      <c r="D127" s="107">
        <v>33800</v>
      </c>
      <c r="E127" s="107">
        <v>0</v>
      </c>
      <c r="F127" s="107">
        <v>0</v>
      </c>
      <c r="G127" s="107" t="e">
        <f t="shared" si="49"/>
        <v>#DIV/0!</v>
      </c>
      <c r="H127" s="183" t="e">
        <f t="shared" si="50"/>
        <v>#DIV/0!</v>
      </c>
    </row>
    <row r="128" spans="1:8" ht="24.95" customHeight="1" x14ac:dyDescent="0.25">
      <c r="A128" s="143">
        <v>45</v>
      </c>
      <c r="B128" s="187" t="s">
        <v>136</v>
      </c>
      <c r="C128" s="129">
        <f>C129+C131</f>
        <v>424490.6231335855</v>
      </c>
      <c r="D128" s="129">
        <f t="shared" ref="D128:F128" si="53">D129+D131</f>
        <v>1682300</v>
      </c>
      <c r="E128" s="129">
        <f t="shared" si="53"/>
        <v>1587300</v>
      </c>
      <c r="F128" s="129">
        <f t="shared" si="53"/>
        <v>583774.09</v>
      </c>
      <c r="G128" s="129">
        <f t="shared" si="49"/>
        <v>137.52343589843883</v>
      </c>
      <c r="H128" s="130">
        <f t="shared" si="50"/>
        <v>36.777804447804449</v>
      </c>
    </row>
    <row r="129" spans="1:8" ht="24.95" customHeight="1" x14ac:dyDescent="0.25">
      <c r="A129" s="147">
        <v>451</v>
      </c>
      <c r="B129" s="188" t="s">
        <v>166</v>
      </c>
      <c r="C129" s="185">
        <f>C130</f>
        <v>199962.12091047846</v>
      </c>
      <c r="D129" s="185">
        <f t="shared" ref="D129:F129" si="54">D130</f>
        <v>1131500</v>
      </c>
      <c r="E129" s="185">
        <f t="shared" si="54"/>
        <v>1036500</v>
      </c>
      <c r="F129" s="185">
        <f t="shared" si="54"/>
        <v>0</v>
      </c>
      <c r="G129" s="185">
        <f t="shared" si="49"/>
        <v>0</v>
      </c>
      <c r="H129" s="186">
        <f t="shared" si="50"/>
        <v>0</v>
      </c>
    </row>
    <row r="130" spans="1:8" ht="24.95" customHeight="1" x14ac:dyDescent="0.25">
      <c r="A130" s="151">
        <v>4511</v>
      </c>
      <c r="B130" s="189" t="s">
        <v>166</v>
      </c>
      <c r="C130" s="107">
        <v>199962.12091047846</v>
      </c>
      <c r="D130" s="107">
        <v>1131500</v>
      </c>
      <c r="E130" s="107">
        <v>1036500</v>
      </c>
      <c r="F130" s="107">
        <v>0</v>
      </c>
      <c r="G130" s="107">
        <f t="shared" si="49"/>
        <v>0</v>
      </c>
      <c r="H130" s="183">
        <f t="shared" si="50"/>
        <v>0</v>
      </c>
    </row>
    <row r="131" spans="1:8" ht="24.95" customHeight="1" x14ac:dyDescent="0.25">
      <c r="A131" s="147">
        <v>454</v>
      </c>
      <c r="B131" s="188" t="s">
        <v>167</v>
      </c>
      <c r="C131" s="185">
        <f>C132</f>
        <v>224528.50222310703</v>
      </c>
      <c r="D131" s="185">
        <f t="shared" ref="D131:F131" si="55">D132</f>
        <v>550800</v>
      </c>
      <c r="E131" s="185">
        <f t="shared" si="55"/>
        <v>550800</v>
      </c>
      <c r="F131" s="185">
        <f t="shared" si="55"/>
        <v>583774.09</v>
      </c>
      <c r="G131" s="185">
        <f t="shared" si="49"/>
        <v>259.99999297190419</v>
      </c>
      <c r="H131" s="186">
        <f t="shared" si="50"/>
        <v>105.98658133623819</v>
      </c>
    </row>
    <row r="132" spans="1:8" ht="24.95" customHeight="1" thickBot="1" x14ac:dyDescent="0.3">
      <c r="A132" s="155">
        <v>4541</v>
      </c>
      <c r="B132" s="190" t="s">
        <v>167</v>
      </c>
      <c r="C132" s="124">
        <v>224528.50222310703</v>
      </c>
      <c r="D132" s="124">
        <v>550800</v>
      </c>
      <c r="E132" s="124">
        <v>550800</v>
      </c>
      <c r="F132" s="124">
        <v>583774.09</v>
      </c>
      <c r="G132" s="124">
        <f t="shared" si="49"/>
        <v>259.99999297190419</v>
      </c>
      <c r="H132" s="125">
        <f t="shared" si="50"/>
        <v>105.98658133623819</v>
      </c>
    </row>
    <row r="133" spans="1:8" ht="15.75" thickTop="1" x14ac:dyDescent="0.25"/>
  </sheetData>
  <mergeCells count="3">
    <mergeCell ref="A1:H1"/>
    <mergeCell ref="A3:H3"/>
    <mergeCell ref="A5:H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48" fitToHeight="0" orientation="portrait" r:id="rId1"/>
  <headerFooter>
    <oddHeader>&amp;LUpravno vijeće
40. sjednica&amp;CIzvještaj o izvršenju financijskog plana za 2023. godinu&amp;RTočka 2b. dnevnog reda
08.02.2024</oddHeader>
    <oddFooter>&amp;LNastavni zavod za javno zdravstvo Dr. Andrija Štampar&amp;C&amp;A&amp;R&amp;P/&amp;N</oddFooter>
  </headerFooter>
  <rowBreaks count="2" manualBreakCount="2">
    <brk id="63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ECF0F8"/>
    <pageSetUpPr fitToPage="1"/>
  </sheetPr>
  <dimension ref="A2:L42"/>
  <sheetViews>
    <sheetView workbookViewId="0">
      <selection activeCell="J11" sqref="J11"/>
    </sheetView>
  </sheetViews>
  <sheetFormatPr defaultRowHeight="15" x14ac:dyDescent="0.25"/>
  <cols>
    <col min="1" max="1" width="75.7109375" style="3" customWidth="1"/>
    <col min="2" max="5" width="25.7109375" style="3" customWidth="1"/>
    <col min="6" max="8" width="15.7109375" style="3" customWidth="1"/>
    <col min="9" max="16384" width="9.140625" style="3"/>
  </cols>
  <sheetData>
    <row r="2" spans="1:12" ht="15.75" customHeight="1" x14ac:dyDescent="0.25">
      <c r="A2" s="208" t="s">
        <v>19</v>
      </c>
      <c r="B2" s="208"/>
      <c r="C2" s="208"/>
      <c r="D2" s="208"/>
      <c r="E2" s="208"/>
      <c r="F2" s="208"/>
      <c r="G2" s="208"/>
    </row>
    <row r="3" spans="1:12" ht="15.75" thickBot="1" x14ac:dyDescent="0.3">
      <c r="A3" s="44"/>
      <c r="E3" s="45"/>
    </row>
    <row r="4" spans="1:12" s="46" customFormat="1" ht="35.1" customHeight="1" thickTop="1" x14ac:dyDescent="0.25">
      <c r="A4" s="191" t="s">
        <v>3</v>
      </c>
      <c r="B4" s="192" t="s">
        <v>171</v>
      </c>
      <c r="C4" s="192" t="s">
        <v>47</v>
      </c>
      <c r="D4" s="192" t="s">
        <v>48</v>
      </c>
      <c r="E4" s="193" t="s">
        <v>172</v>
      </c>
      <c r="F4" s="192" t="s">
        <v>49</v>
      </c>
      <c r="G4" s="194" t="s">
        <v>50</v>
      </c>
    </row>
    <row r="5" spans="1:12" s="11" customFormat="1" ht="9.9499999999999993" customHeight="1" thickBot="1" x14ac:dyDescent="0.25">
      <c r="A5" s="201">
        <v>1</v>
      </c>
      <c r="B5" s="202">
        <v>2</v>
      </c>
      <c r="C5" s="202">
        <v>3</v>
      </c>
      <c r="D5" s="202">
        <v>4</v>
      </c>
      <c r="E5" s="202">
        <v>5</v>
      </c>
      <c r="F5" s="202">
        <v>6</v>
      </c>
      <c r="G5" s="203">
        <v>7</v>
      </c>
    </row>
    <row r="6" spans="1:12" s="49" customFormat="1" ht="39.950000000000003" customHeight="1" thickTop="1" x14ac:dyDescent="0.25">
      <c r="A6" s="204" t="s">
        <v>137</v>
      </c>
      <c r="B6" s="205">
        <f>SUM(B7:B17)</f>
        <v>26755094.506602958</v>
      </c>
      <c r="C6" s="205">
        <f t="shared" ref="C6:E6" si="0">SUM(C7:C17)</f>
        <v>23671800</v>
      </c>
      <c r="D6" s="205">
        <f>SUM(D7:D17)</f>
        <v>22897019</v>
      </c>
      <c r="E6" s="205">
        <f t="shared" si="0"/>
        <v>22938600.689999998</v>
      </c>
      <c r="F6" s="205">
        <f>E6/B6*100</f>
        <v>85.735450062936323</v>
      </c>
      <c r="G6" s="206">
        <f>E6/D6*100</f>
        <v>100.18160307243488</v>
      </c>
      <c r="H6" s="48"/>
      <c r="I6" s="3"/>
      <c r="J6" s="3"/>
      <c r="K6" s="3"/>
      <c r="L6" s="3"/>
    </row>
    <row r="7" spans="1:12" s="49" customFormat="1" ht="39.950000000000003" customHeight="1" x14ac:dyDescent="0.25">
      <c r="A7" s="197" t="s">
        <v>138</v>
      </c>
      <c r="B7" s="50">
        <v>97193.030725330143</v>
      </c>
      <c r="C7" s="50">
        <v>212300</v>
      </c>
      <c r="D7" s="50">
        <v>212300</v>
      </c>
      <c r="E7" s="50">
        <v>89981.91</v>
      </c>
      <c r="F7" s="50">
        <f t="shared" ref="F7:F29" si="1">E7/B7*100</f>
        <v>92.580619544925042</v>
      </c>
      <c r="G7" s="198">
        <f>E7/D7*100</f>
        <v>42.384319359397082</v>
      </c>
      <c r="I7" s="3"/>
      <c r="J7" s="3"/>
      <c r="K7" s="3"/>
      <c r="L7" s="3"/>
    </row>
    <row r="8" spans="1:12" s="49" customFormat="1" ht="39.950000000000003" customHeight="1" x14ac:dyDescent="0.25">
      <c r="A8" s="197" t="s">
        <v>139</v>
      </c>
      <c r="B8" s="50">
        <v>146879.90178512179</v>
      </c>
      <c r="C8" s="50">
        <v>85000</v>
      </c>
      <c r="D8" s="50">
        <v>85000</v>
      </c>
      <c r="E8" s="50">
        <v>85000</v>
      </c>
      <c r="F8" s="50">
        <f t="shared" si="1"/>
        <v>57.870409066824472</v>
      </c>
      <c r="G8" s="198">
        <f t="shared" ref="G8:G29" si="2">E8/D8*100</f>
        <v>100</v>
      </c>
      <c r="I8" s="3"/>
      <c r="J8" s="3"/>
      <c r="K8" s="3"/>
      <c r="L8" s="3"/>
    </row>
    <row r="9" spans="1:12" s="49" customFormat="1" ht="24.95" customHeight="1" x14ac:dyDescent="0.25">
      <c r="A9" s="197" t="s">
        <v>140</v>
      </c>
      <c r="B9" s="50">
        <v>198901.71876036897</v>
      </c>
      <c r="C9" s="50">
        <v>132720</v>
      </c>
      <c r="D9" s="50">
        <v>132720</v>
      </c>
      <c r="E9" s="50">
        <v>123559.06</v>
      </c>
      <c r="F9" s="50">
        <f t="shared" si="1"/>
        <v>62.120659776128115</v>
      </c>
      <c r="G9" s="198">
        <f t="shared" si="2"/>
        <v>93.097543701024705</v>
      </c>
      <c r="I9" s="3"/>
      <c r="J9" s="3"/>
      <c r="K9" s="3"/>
      <c r="L9" s="3"/>
    </row>
    <row r="10" spans="1:12" s="49" customFormat="1" ht="24.95" customHeight="1" x14ac:dyDescent="0.25">
      <c r="A10" s="197" t="s">
        <v>141</v>
      </c>
      <c r="B10" s="50">
        <v>7385248.7570508989</v>
      </c>
      <c r="C10" s="50">
        <v>9813580</v>
      </c>
      <c r="D10" s="50">
        <v>11072699</v>
      </c>
      <c r="E10" s="50">
        <v>11176825.43</v>
      </c>
      <c r="F10" s="50">
        <f t="shared" si="1"/>
        <v>151.3398640679392</v>
      </c>
      <c r="G10" s="198">
        <f t="shared" si="2"/>
        <v>100.94038887898967</v>
      </c>
      <c r="H10" s="48"/>
      <c r="I10" s="3"/>
      <c r="J10" s="3"/>
      <c r="K10" s="3"/>
      <c r="L10" s="3"/>
    </row>
    <row r="11" spans="1:12" s="49" customFormat="1" ht="24.95" customHeight="1" x14ac:dyDescent="0.25">
      <c r="A11" s="197" t="s">
        <v>142</v>
      </c>
      <c r="B11" s="50">
        <v>320424.81651071733</v>
      </c>
      <c r="C11" s="50">
        <v>537500</v>
      </c>
      <c r="D11" s="50">
        <v>537500</v>
      </c>
      <c r="E11" s="50">
        <v>626701.64999999991</v>
      </c>
      <c r="F11" s="50">
        <f t="shared" si="1"/>
        <v>195.58461695461048</v>
      </c>
      <c r="G11" s="198">
        <f t="shared" si="2"/>
        <v>116.59565581395348</v>
      </c>
      <c r="I11" s="3"/>
      <c r="J11" s="3"/>
      <c r="K11" s="3"/>
      <c r="L11" s="3"/>
    </row>
    <row r="12" spans="1:12" s="49" customFormat="1" ht="24.95" customHeight="1" x14ac:dyDescent="0.25">
      <c r="A12" s="197" t="s">
        <v>143</v>
      </c>
      <c r="B12" s="50">
        <v>16872397.983940538</v>
      </c>
      <c r="C12" s="50">
        <v>10661000</v>
      </c>
      <c r="D12" s="50">
        <v>8650000</v>
      </c>
      <c r="E12" s="50">
        <v>8703580.1300000008</v>
      </c>
      <c r="F12" s="50">
        <f t="shared" si="1"/>
        <v>51.584725172344982</v>
      </c>
      <c r="G12" s="198">
        <f t="shared" si="2"/>
        <v>100.6194234682081</v>
      </c>
      <c r="I12" s="3"/>
      <c r="J12" s="3"/>
      <c r="K12" s="3"/>
      <c r="L12" s="3"/>
    </row>
    <row r="13" spans="1:12" s="49" customFormat="1" ht="24.95" customHeight="1" x14ac:dyDescent="0.25">
      <c r="A13" s="197" t="s">
        <v>144</v>
      </c>
      <c r="B13" s="50">
        <v>221003.07386024285</v>
      </c>
      <c r="C13" s="50">
        <v>371600</v>
      </c>
      <c r="D13" s="50">
        <v>265000</v>
      </c>
      <c r="E13" s="50">
        <v>265258.21999999997</v>
      </c>
      <c r="F13" s="50">
        <f t="shared" si="1"/>
        <v>120.02467448382326</v>
      </c>
      <c r="G13" s="198">
        <f t="shared" si="2"/>
        <v>100.09744150943396</v>
      </c>
      <c r="I13" s="3"/>
      <c r="J13" s="3"/>
      <c r="K13" s="3"/>
      <c r="L13" s="3"/>
    </row>
    <row r="14" spans="1:12" s="49" customFormat="1" ht="24.95" customHeight="1" x14ac:dyDescent="0.25">
      <c r="A14" s="197" t="s">
        <v>145</v>
      </c>
      <c r="B14" s="50">
        <v>621279.44389143272</v>
      </c>
      <c r="C14" s="50">
        <v>663600</v>
      </c>
      <c r="D14" s="50">
        <v>605000</v>
      </c>
      <c r="E14" s="50">
        <v>424172.62</v>
      </c>
      <c r="F14" s="50">
        <f t="shared" si="1"/>
        <v>68.274047076652238</v>
      </c>
      <c r="G14" s="198">
        <f t="shared" si="2"/>
        <v>70.111176859504127</v>
      </c>
      <c r="I14" s="3"/>
      <c r="J14" s="3"/>
      <c r="K14" s="3"/>
      <c r="L14" s="3"/>
    </row>
    <row r="15" spans="1:12" s="49" customFormat="1" ht="24.95" customHeight="1" x14ac:dyDescent="0.25">
      <c r="A15" s="197" t="s">
        <v>146</v>
      </c>
      <c r="B15" s="50">
        <v>881537.11460614507</v>
      </c>
      <c r="C15" s="50">
        <v>1194500</v>
      </c>
      <c r="D15" s="50">
        <v>1330000</v>
      </c>
      <c r="E15" s="50">
        <v>1435738.81</v>
      </c>
      <c r="F15" s="50">
        <f t="shared" si="1"/>
        <v>162.86765312671631</v>
      </c>
      <c r="G15" s="198">
        <f t="shared" si="2"/>
        <v>107.95028646616542</v>
      </c>
      <c r="I15" s="3"/>
      <c r="J15" s="3"/>
      <c r="K15" s="3"/>
      <c r="L15" s="3"/>
    </row>
    <row r="16" spans="1:12" s="49" customFormat="1" ht="24.95" customHeight="1" x14ac:dyDescent="0.25">
      <c r="A16" s="197" t="s">
        <v>147</v>
      </c>
      <c r="B16" s="50">
        <v>10228.66547216139</v>
      </c>
      <c r="C16" s="50">
        <v>0</v>
      </c>
      <c r="D16" s="50">
        <v>0</v>
      </c>
      <c r="E16" s="50">
        <v>987.59</v>
      </c>
      <c r="F16" s="50">
        <f t="shared" si="1"/>
        <v>9.6551207260404723</v>
      </c>
      <c r="G16" s="198" t="e">
        <f t="shared" si="2"/>
        <v>#DIV/0!</v>
      </c>
      <c r="I16" s="3"/>
      <c r="J16" s="3"/>
      <c r="K16" s="3"/>
      <c r="L16" s="3"/>
    </row>
    <row r="17" spans="1:12" s="49" customFormat="1" ht="24.95" customHeight="1" x14ac:dyDescent="0.25">
      <c r="A17" s="197" t="s">
        <v>148</v>
      </c>
      <c r="B17" s="50">
        <v>0</v>
      </c>
      <c r="C17" s="50">
        <v>0</v>
      </c>
      <c r="D17" s="50">
        <v>6800</v>
      </c>
      <c r="E17" s="50">
        <v>6795.27</v>
      </c>
      <c r="F17" s="50" t="e">
        <f t="shared" si="1"/>
        <v>#DIV/0!</v>
      </c>
      <c r="G17" s="198">
        <f t="shared" si="2"/>
        <v>99.930441176470595</v>
      </c>
      <c r="I17" s="3"/>
      <c r="J17" s="3"/>
      <c r="K17" s="3"/>
      <c r="L17" s="3"/>
    </row>
    <row r="18" spans="1:12" s="49" customFormat="1" ht="39.950000000000003" customHeight="1" x14ac:dyDescent="0.25">
      <c r="A18" s="195" t="s">
        <v>18</v>
      </c>
      <c r="B18" s="47">
        <f>SUM(B19:B29)</f>
        <v>21139875.204724938</v>
      </c>
      <c r="C18" s="47">
        <f t="shared" ref="C18:E18" si="3">SUM(C19:C29)</f>
        <v>23671800</v>
      </c>
      <c r="D18" s="47">
        <f t="shared" si="3"/>
        <v>22897019</v>
      </c>
      <c r="E18" s="47">
        <f t="shared" si="3"/>
        <v>19225751.25</v>
      </c>
      <c r="F18" s="47">
        <f t="shared" si="1"/>
        <v>90.945433990560574</v>
      </c>
      <c r="G18" s="196">
        <f t="shared" si="2"/>
        <v>83.966175902636067</v>
      </c>
      <c r="I18" s="3"/>
      <c r="J18" s="3"/>
      <c r="K18" s="3"/>
      <c r="L18" s="3"/>
    </row>
    <row r="19" spans="1:12" s="49" customFormat="1" ht="39.950000000000003" customHeight="1" x14ac:dyDescent="0.25">
      <c r="A19" s="197" t="s">
        <v>138</v>
      </c>
      <c r="B19" s="50">
        <v>194643.42026677282</v>
      </c>
      <c r="C19" s="50">
        <v>212300</v>
      </c>
      <c r="D19" s="50">
        <v>212300</v>
      </c>
      <c r="E19" s="50">
        <v>240435.03000000003</v>
      </c>
      <c r="F19" s="50">
        <f t="shared" si="1"/>
        <v>123.52589657049107</v>
      </c>
      <c r="G19" s="198">
        <f t="shared" si="2"/>
        <v>113.25248704663213</v>
      </c>
    </row>
    <row r="20" spans="1:12" s="49" customFormat="1" ht="39.950000000000003" customHeight="1" x14ac:dyDescent="0.25">
      <c r="A20" s="197" t="s">
        <v>139</v>
      </c>
      <c r="B20" s="50">
        <v>84942.59738536067</v>
      </c>
      <c r="C20" s="50">
        <v>85000</v>
      </c>
      <c r="D20" s="50">
        <v>85000</v>
      </c>
      <c r="E20" s="50">
        <v>85000</v>
      </c>
      <c r="F20" s="50">
        <f t="shared" si="1"/>
        <v>100.067578125</v>
      </c>
      <c r="G20" s="198">
        <f t="shared" si="2"/>
        <v>100</v>
      </c>
    </row>
    <row r="21" spans="1:12" s="49" customFormat="1" ht="24.95" customHeight="1" x14ac:dyDescent="0.25">
      <c r="A21" s="197" t="s">
        <v>140</v>
      </c>
      <c r="B21" s="50">
        <v>198901.71876036897</v>
      </c>
      <c r="C21" s="50">
        <v>132720</v>
      </c>
      <c r="D21" s="50">
        <v>132720</v>
      </c>
      <c r="E21" s="50">
        <v>123559.06</v>
      </c>
      <c r="F21" s="50">
        <f t="shared" si="1"/>
        <v>62.120659776128115</v>
      </c>
      <c r="G21" s="198">
        <f t="shared" si="2"/>
        <v>93.097543701024705</v>
      </c>
    </row>
    <row r="22" spans="1:12" s="49" customFormat="1" ht="24.95" customHeight="1" x14ac:dyDescent="0.25">
      <c r="A22" s="197" t="s">
        <v>141</v>
      </c>
      <c r="B22" s="50">
        <v>7784085.3173220446</v>
      </c>
      <c r="C22" s="50">
        <v>9813580</v>
      </c>
      <c r="D22" s="50">
        <v>11072699</v>
      </c>
      <c r="E22" s="50">
        <v>6872823.040000001</v>
      </c>
      <c r="F22" s="50">
        <f t="shared" si="1"/>
        <v>88.293264524038591</v>
      </c>
      <c r="G22" s="198">
        <f t="shared" si="2"/>
        <v>62.069988897919117</v>
      </c>
    </row>
    <row r="23" spans="1:12" s="49" customFormat="1" ht="24.95" customHeight="1" x14ac:dyDescent="0.25">
      <c r="A23" s="197" t="s">
        <v>142</v>
      </c>
      <c r="B23" s="50">
        <v>325240.62645165564</v>
      </c>
      <c r="C23" s="50">
        <v>537500</v>
      </c>
      <c r="D23" s="50">
        <v>537500</v>
      </c>
      <c r="E23" s="50">
        <v>626701.64999999991</v>
      </c>
      <c r="F23" s="50">
        <f t="shared" si="1"/>
        <v>192.68861237824296</v>
      </c>
      <c r="G23" s="198">
        <f t="shared" si="2"/>
        <v>116.59565581395348</v>
      </c>
    </row>
    <row r="24" spans="1:12" s="49" customFormat="1" ht="24.95" customHeight="1" x14ac:dyDescent="0.25">
      <c r="A24" s="197" t="s">
        <v>143</v>
      </c>
      <c r="B24" s="50">
        <v>10526830.399712933</v>
      </c>
      <c r="C24" s="50">
        <v>10661000</v>
      </c>
      <c r="D24" s="50">
        <v>8650000</v>
      </c>
      <c r="E24" s="50">
        <v>9374707.540000001</v>
      </c>
      <c r="F24" s="50">
        <f t="shared" si="1"/>
        <v>89.055367893603091</v>
      </c>
      <c r="G24" s="198">
        <f t="shared" si="2"/>
        <v>108.37812184971098</v>
      </c>
    </row>
    <row r="25" spans="1:12" s="49" customFormat="1" ht="24.95" customHeight="1" x14ac:dyDescent="0.25">
      <c r="A25" s="197" t="s">
        <v>144</v>
      </c>
      <c r="B25" s="50">
        <v>221003.0738602429</v>
      </c>
      <c r="C25" s="50">
        <v>371600</v>
      </c>
      <c r="D25" s="50">
        <v>265000</v>
      </c>
      <c r="E25" s="50">
        <v>252704.78999999998</v>
      </c>
      <c r="F25" s="50">
        <f t="shared" si="1"/>
        <v>114.34446842119692</v>
      </c>
      <c r="G25" s="198">
        <f t="shared" si="2"/>
        <v>95.360298113207548</v>
      </c>
    </row>
    <row r="26" spans="1:12" s="49" customFormat="1" ht="24.95" customHeight="1" x14ac:dyDescent="0.25">
      <c r="A26" s="197" t="s">
        <v>145</v>
      </c>
      <c r="B26" s="50">
        <v>621279.44389143272</v>
      </c>
      <c r="C26" s="50">
        <v>663600</v>
      </c>
      <c r="D26" s="50">
        <v>605000</v>
      </c>
      <c r="E26" s="50">
        <v>424172.62</v>
      </c>
      <c r="F26" s="50">
        <f t="shared" si="1"/>
        <v>68.274047076652238</v>
      </c>
      <c r="G26" s="198">
        <f t="shared" si="2"/>
        <v>70.111176859504127</v>
      </c>
    </row>
    <row r="27" spans="1:12" s="49" customFormat="1" ht="24.95" customHeight="1" x14ac:dyDescent="0.25">
      <c r="A27" s="197" t="s">
        <v>146</v>
      </c>
      <c r="B27" s="50">
        <v>1172719.9416019642</v>
      </c>
      <c r="C27" s="50">
        <v>1194500</v>
      </c>
      <c r="D27" s="50">
        <v>1330000</v>
      </c>
      <c r="E27" s="50">
        <v>1217864.6600000001</v>
      </c>
      <c r="F27" s="50">
        <f t="shared" si="1"/>
        <v>103.84957369586188</v>
      </c>
      <c r="G27" s="198">
        <f t="shared" si="2"/>
        <v>91.568771428571438</v>
      </c>
    </row>
    <row r="28" spans="1:12" s="49" customFormat="1" ht="24.95" customHeight="1" x14ac:dyDescent="0.25">
      <c r="A28" s="197" t="s">
        <v>147</v>
      </c>
      <c r="B28" s="50">
        <v>10228.66547216139</v>
      </c>
      <c r="C28" s="50">
        <v>0</v>
      </c>
      <c r="D28" s="50">
        <v>0</v>
      </c>
      <c r="E28" s="50">
        <v>987.59</v>
      </c>
      <c r="F28" s="50">
        <f t="shared" si="1"/>
        <v>9.6551207260404723</v>
      </c>
      <c r="G28" s="198" t="e">
        <f t="shared" si="2"/>
        <v>#DIV/0!</v>
      </c>
    </row>
    <row r="29" spans="1:12" s="49" customFormat="1" ht="24.95" customHeight="1" thickBot="1" x14ac:dyDescent="0.3">
      <c r="A29" s="199" t="s">
        <v>148</v>
      </c>
      <c r="B29" s="41">
        <v>0</v>
      </c>
      <c r="C29" s="41">
        <v>0</v>
      </c>
      <c r="D29" s="41">
        <v>6800</v>
      </c>
      <c r="E29" s="41">
        <v>6795.27</v>
      </c>
      <c r="F29" s="41" t="e">
        <f t="shared" si="1"/>
        <v>#DIV/0!</v>
      </c>
      <c r="G29" s="200">
        <f t="shared" si="2"/>
        <v>99.930441176470595</v>
      </c>
    </row>
    <row r="30" spans="1:12" ht="15.75" thickTop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  <headerFooter>
    <oddHeader>&amp;LUpravno vijeće
40. sjednica&amp;CIzvještaj o izvršenju financijskog plana za 2023. godinu&amp;RTočka 2b. dnevnog reda
08.02.2024</oddHeader>
    <oddFooter>&amp;LNastavni zavod za javno zdravstvo Dr. Andrija Štampar&amp;C&amp;A&amp;R&amp;P/&amp;N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CF0F8"/>
    <pageSetUpPr fitToPage="1"/>
  </sheetPr>
  <dimension ref="A1:G9"/>
  <sheetViews>
    <sheetView workbookViewId="0">
      <selection activeCell="C23" sqref="C23"/>
    </sheetView>
  </sheetViews>
  <sheetFormatPr defaultRowHeight="15" x14ac:dyDescent="0.25"/>
  <cols>
    <col min="1" max="1" width="50.7109375" style="3" customWidth="1"/>
    <col min="2" max="5" width="25.7109375" style="3" customWidth="1"/>
    <col min="6" max="8" width="15.7109375" style="3" customWidth="1"/>
    <col min="9" max="16384" width="9.140625" style="3"/>
  </cols>
  <sheetData>
    <row r="1" spans="1:7" x14ac:dyDescent="0.25">
      <c r="A1" s="24"/>
      <c r="B1" s="24"/>
      <c r="C1" s="24"/>
      <c r="D1" s="24"/>
      <c r="E1" s="2"/>
      <c r="F1" s="2"/>
      <c r="G1" s="2"/>
    </row>
    <row r="2" spans="1:7" ht="15.75" customHeight="1" x14ac:dyDescent="0.25">
      <c r="A2" s="208" t="s">
        <v>22</v>
      </c>
      <c r="B2" s="208"/>
      <c r="C2" s="208"/>
      <c r="D2" s="208"/>
      <c r="E2" s="208"/>
      <c r="F2" s="208"/>
      <c r="G2" s="208"/>
    </row>
    <row r="3" spans="1:7" ht="15.75" thickBot="1" x14ac:dyDescent="0.3">
      <c r="A3" s="24"/>
      <c r="B3" s="24"/>
      <c r="C3" s="24"/>
      <c r="D3" s="24"/>
      <c r="E3" s="2"/>
      <c r="F3" s="2"/>
      <c r="G3" s="2"/>
    </row>
    <row r="4" spans="1:7" ht="30" customHeight="1" thickTop="1" thickBot="1" x14ac:dyDescent="0.3">
      <c r="A4" s="25" t="s">
        <v>3</v>
      </c>
      <c r="B4" s="26" t="s">
        <v>171</v>
      </c>
      <c r="C4" s="26" t="s">
        <v>47</v>
      </c>
      <c r="D4" s="26" t="s">
        <v>48</v>
      </c>
      <c r="E4" s="26" t="s">
        <v>172</v>
      </c>
      <c r="F4" s="26" t="s">
        <v>49</v>
      </c>
      <c r="G4" s="27" t="s">
        <v>50</v>
      </c>
    </row>
    <row r="5" spans="1:7" s="11" customFormat="1" ht="9.9499999999999993" customHeight="1" thickTop="1" thickBot="1" x14ac:dyDescent="0.25">
      <c r="A5" s="28">
        <v>1</v>
      </c>
      <c r="B5" s="29">
        <v>2</v>
      </c>
      <c r="C5" s="29">
        <v>3</v>
      </c>
      <c r="D5" s="29">
        <v>4</v>
      </c>
      <c r="E5" s="29">
        <v>5</v>
      </c>
      <c r="F5" s="29">
        <v>6</v>
      </c>
      <c r="G5" s="30">
        <v>7</v>
      </c>
    </row>
    <row r="6" spans="1:7" ht="24.95" customHeight="1" thickTop="1" x14ac:dyDescent="0.25">
      <c r="A6" s="31" t="s">
        <v>18</v>
      </c>
      <c r="B6" s="32">
        <v>21139875.175228618</v>
      </c>
      <c r="C6" s="32">
        <v>23671800</v>
      </c>
      <c r="D6" s="32">
        <v>22897019</v>
      </c>
      <c r="E6" s="32">
        <v>19225751.25</v>
      </c>
      <c r="F6" s="33">
        <f t="shared" ref="F6:F7" si="0">E6/B6*100</f>
        <v>90.945434117456102</v>
      </c>
      <c r="G6" s="34">
        <f t="shared" ref="G6:G7" si="1">E6/D6*100</f>
        <v>83.966175902636067</v>
      </c>
    </row>
    <row r="7" spans="1:7" ht="24.95" customHeight="1" x14ac:dyDescent="0.25">
      <c r="A7" s="35" t="s">
        <v>149</v>
      </c>
      <c r="B7" s="36">
        <v>21139875.175228618</v>
      </c>
      <c r="C7" s="36">
        <v>23671800</v>
      </c>
      <c r="D7" s="36">
        <v>22897019</v>
      </c>
      <c r="E7" s="36">
        <v>19225751.25</v>
      </c>
      <c r="F7" s="37">
        <f t="shared" si="0"/>
        <v>90.945434117456102</v>
      </c>
      <c r="G7" s="38">
        <f t="shared" si="1"/>
        <v>83.966175902636067</v>
      </c>
    </row>
    <row r="8" spans="1:7" ht="24.95" customHeight="1" thickBot="1" x14ac:dyDescent="0.3">
      <c r="A8" s="39" t="s">
        <v>150</v>
      </c>
      <c r="B8" s="40">
        <v>21139875.175228618</v>
      </c>
      <c r="C8" s="40">
        <v>23671800</v>
      </c>
      <c r="D8" s="40">
        <v>22897019</v>
      </c>
      <c r="E8" s="41">
        <v>19225751.25</v>
      </c>
      <c r="F8" s="42">
        <f>E8/B8*100</f>
        <v>90.945434117456102</v>
      </c>
      <c r="G8" s="43">
        <f>E8/D8*100</f>
        <v>83.966175902636067</v>
      </c>
    </row>
    <row r="9" spans="1:7" ht="15.75" thickTop="1" x14ac:dyDescent="0.25"/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&amp;LUpravno vijeće
40. sjednica&amp;CIzvještaj o izvršenju financijskog plana za 2023. godinu&amp;RTočka 2b. dnevnog reda
08.02.2024</oddHeader>
    <oddFooter>&amp;LNastavni zavod za javno zdravstvo Dr. Andrija Štampar&amp;C&amp;A&amp;R&amp;P/&amp;N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ECF0F8"/>
    <pageSetUpPr fitToPage="1"/>
  </sheetPr>
  <dimension ref="A1:H10"/>
  <sheetViews>
    <sheetView workbookViewId="0">
      <selection activeCell="F21" sqref="F21"/>
    </sheetView>
  </sheetViews>
  <sheetFormatPr defaultRowHeight="15" x14ac:dyDescent="0.25"/>
  <cols>
    <col min="1" max="1" width="5.7109375" style="3" customWidth="1"/>
    <col min="2" max="2" width="45.7109375" style="3" customWidth="1"/>
    <col min="3" max="6" width="25.7109375" style="3" customWidth="1"/>
    <col min="7" max="8" width="15.7109375" style="3" customWidth="1"/>
    <col min="9" max="16384" width="9.140625" style="3"/>
  </cols>
  <sheetData>
    <row r="1" spans="1:8" ht="9.9499999999999993" customHeight="1" x14ac:dyDescent="0.25">
      <c r="A1" s="1"/>
      <c r="B1" s="1"/>
      <c r="C1" s="1"/>
      <c r="D1" s="1"/>
      <c r="E1" s="1"/>
      <c r="F1" s="1"/>
      <c r="G1" s="1"/>
      <c r="H1" s="1"/>
    </row>
    <row r="2" spans="1:8" ht="24.95" customHeight="1" x14ac:dyDescent="0.25">
      <c r="A2" s="208" t="s">
        <v>40</v>
      </c>
      <c r="B2" s="208"/>
      <c r="C2" s="208"/>
      <c r="D2" s="208"/>
      <c r="E2" s="208"/>
      <c r="F2" s="208"/>
      <c r="G2" s="208"/>
      <c r="H2" s="208"/>
    </row>
    <row r="3" spans="1:8" ht="9.9499999999999993" customHeight="1" x14ac:dyDescent="0.25">
      <c r="A3" s="4"/>
      <c r="B3" s="4"/>
      <c r="C3" s="4"/>
      <c r="D3" s="4"/>
      <c r="E3" s="4"/>
      <c r="F3" s="4"/>
      <c r="G3" s="4"/>
      <c r="H3" s="4"/>
    </row>
    <row r="4" spans="1:8" ht="24.95" customHeight="1" x14ac:dyDescent="0.25">
      <c r="A4" s="208" t="s">
        <v>20</v>
      </c>
      <c r="B4" s="208"/>
      <c r="C4" s="208"/>
      <c r="D4" s="208"/>
      <c r="E4" s="208"/>
      <c r="F4" s="208"/>
      <c r="G4" s="208"/>
      <c r="H4" s="208"/>
    </row>
    <row r="5" spans="1:8" ht="9.9499999999999993" customHeight="1" thickBot="1" x14ac:dyDescent="0.3">
      <c r="A5" s="1"/>
      <c r="B5" s="1"/>
      <c r="C5" s="1"/>
      <c r="D5" s="1"/>
      <c r="E5" s="1"/>
      <c r="F5" s="2"/>
      <c r="G5" s="2"/>
      <c r="H5" s="2"/>
    </row>
    <row r="6" spans="1:8" ht="39.950000000000003" customHeight="1" thickTop="1" thickBot="1" x14ac:dyDescent="0.3">
      <c r="A6" s="211" t="s">
        <v>3</v>
      </c>
      <c r="B6" s="212"/>
      <c r="C6" s="6" t="s">
        <v>171</v>
      </c>
      <c r="D6" s="7" t="s">
        <v>47</v>
      </c>
      <c r="E6" s="6" t="s">
        <v>48</v>
      </c>
      <c r="F6" s="6" t="s">
        <v>173</v>
      </c>
      <c r="G6" s="6" t="s">
        <v>49</v>
      </c>
      <c r="H6" s="8" t="s">
        <v>50</v>
      </c>
    </row>
    <row r="7" spans="1:8" s="11" customFormat="1" ht="15" customHeight="1" thickTop="1" thickBot="1" x14ac:dyDescent="0.25">
      <c r="A7" s="213">
        <v>1</v>
      </c>
      <c r="B7" s="214"/>
      <c r="C7" s="9">
        <v>2</v>
      </c>
      <c r="D7" s="9">
        <v>3</v>
      </c>
      <c r="E7" s="9">
        <v>4</v>
      </c>
      <c r="F7" s="9">
        <v>5</v>
      </c>
      <c r="G7" s="9">
        <v>6</v>
      </c>
      <c r="H7" s="10">
        <v>7</v>
      </c>
    </row>
    <row r="8" spans="1:8" ht="39.950000000000003" customHeight="1" thickTop="1" x14ac:dyDescent="0.25">
      <c r="A8" s="12">
        <v>8</v>
      </c>
      <c r="B8" s="13" t="s">
        <v>5</v>
      </c>
      <c r="C8" s="14">
        <v>0</v>
      </c>
      <c r="D8" s="14">
        <v>0</v>
      </c>
      <c r="E8" s="14">
        <v>0</v>
      </c>
      <c r="F8" s="15">
        <v>0</v>
      </c>
      <c r="G8" s="16" t="e">
        <f>F8/C8</f>
        <v>#DIV/0!</v>
      </c>
      <c r="H8" s="17" t="e">
        <f>F8/E8</f>
        <v>#DIV/0!</v>
      </c>
    </row>
    <row r="9" spans="1:8" ht="39.950000000000003" customHeight="1" thickBot="1" x14ac:dyDescent="0.3">
      <c r="A9" s="18">
        <v>5</v>
      </c>
      <c r="B9" s="19" t="s">
        <v>6</v>
      </c>
      <c r="C9" s="20">
        <v>0</v>
      </c>
      <c r="D9" s="20">
        <v>0</v>
      </c>
      <c r="E9" s="20">
        <v>0</v>
      </c>
      <c r="F9" s="21">
        <v>0</v>
      </c>
      <c r="G9" s="22" t="e">
        <f>F9/C9</f>
        <v>#DIV/0!</v>
      </c>
      <c r="H9" s="23" t="e">
        <f>F9/E9</f>
        <v>#DIV/0!</v>
      </c>
    </row>
    <row r="10" spans="1:8" ht="15.75" thickTop="1" x14ac:dyDescent="0.25"/>
  </sheetData>
  <mergeCells count="4">
    <mergeCell ref="A6:B6"/>
    <mergeCell ref="A2:H2"/>
    <mergeCell ref="A4:H4"/>
    <mergeCell ref="A7:B7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&amp;LUpravno vijeće
40. sjednica&amp;CIzvještaj o izvršenju financijskog plana za 2023. godinu&amp;RTočka 2b. dnevnog reda
08.02.2024</oddHeader>
    <oddFooter>&amp;LNastavni zavod za javno zdravstvo Dr. Andrija Štampar&amp;C&amp;A&amp;R&amp;P/&amp;N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ECF0F8"/>
    <pageSetUpPr fitToPage="1"/>
  </sheetPr>
  <dimension ref="A1:H10"/>
  <sheetViews>
    <sheetView workbookViewId="0"/>
  </sheetViews>
  <sheetFormatPr defaultRowHeight="15" x14ac:dyDescent="0.25"/>
  <cols>
    <col min="1" max="1" width="5.7109375" style="3" customWidth="1"/>
    <col min="2" max="2" width="45.7109375" style="3" customWidth="1"/>
    <col min="3" max="6" width="25.7109375" style="3" customWidth="1"/>
    <col min="7" max="8" width="15.7109375" style="3" customWidth="1"/>
    <col min="9" max="16384" width="9.140625" style="3"/>
  </cols>
  <sheetData>
    <row r="1" spans="1:8" ht="9.9499999999999993" customHeight="1" x14ac:dyDescent="0.25">
      <c r="A1" s="1"/>
      <c r="B1" s="1"/>
      <c r="C1" s="1"/>
      <c r="D1" s="1"/>
      <c r="E1" s="2"/>
      <c r="F1" s="2"/>
      <c r="G1" s="2"/>
    </row>
    <row r="2" spans="1:8" ht="24.95" customHeight="1" x14ac:dyDescent="0.25">
      <c r="A2" s="208" t="s">
        <v>40</v>
      </c>
      <c r="B2" s="208"/>
      <c r="C2" s="208"/>
      <c r="D2" s="208"/>
      <c r="E2" s="208"/>
      <c r="F2" s="208"/>
      <c r="G2" s="208"/>
      <c r="H2" s="208"/>
    </row>
    <row r="3" spans="1:8" ht="9.9499999999999993" customHeight="1" x14ac:dyDescent="0.25">
      <c r="A3" s="4"/>
      <c r="B3" s="4"/>
      <c r="C3" s="4"/>
      <c r="D3" s="4"/>
      <c r="E3" s="5"/>
      <c r="F3" s="5"/>
      <c r="G3" s="5"/>
    </row>
    <row r="4" spans="1:8" ht="24.95" customHeight="1" x14ac:dyDescent="0.25">
      <c r="A4" s="208" t="s">
        <v>21</v>
      </c>
      <c r="B4" s="208"/>
      <c r="C4" s="208"/>
      <c r="D4" s="208"/>
      <c r="E4" s="208"/>
      <c r="F4" s="208"/>
      <c r="G4" s="208"/>
      <c r="H4" s="208"/>
    </row>
    <row r="5" spans="1:8" ht="9.9499999999999993" customHeight="1" thickBot="1" x14ac:dyDescent="0.3"/>
    <row r="6" spans="1:8" ht="39.950000000000003" customHeight="1" thickTop="1" thickBot="1" x14ac:dyDescent="0.3">
      <c r="A6" s="211" t="s">
        <v>3</v>
      </c>
      <c r="B6" s="212"/>
      <c r="C6" s="6" t="s">
        <v>171</v>
      </c>
      <c r="D6" s="7" t="s">
        <v>47</v>
      </c>
      <c r="E6" s="6" t="s">
        <v>48</v>
      </c>
      <c r="F6" s="6" t="s">
        <v>173</v>
      </c>
      <c r="G6" s="6" t="s">
        <v>49</v>
      </c>
      <c r="H6" s="8" t="s">
        <v>50</v>
      </c>
    </row>
    <row r="7" spans="1:8" s="11" customFormat="1" ht="15" customHeight="1" thickTop="1" thickBot="1" x14ac:dyDescent="0.25">
      <c r="A7" s="215">
        <v>1</v>
      </c>
      <c r="B7" s="216"/>
      <c r="C7" s="9">
        <v>2</v>
      </c>
      <c r="D7" s="9">
        <v>3</v>
      </c>
      <c r="E7" s="9">
        <v>4</v>
      </c>
      <c r="F7" s="9">
        <v>5</v>
      </c>
      <c r="G7" s="9">
        <v>6</v>
      </c>
      <c r="H7" s="10">
        <v>7</v>
      </c>
    </row>
    <row r="8" spans="1:8" ht="39.950000000000003" customHeight="1" thickTop="1" x14ac:dyDescent="0.25">
      <c r="A8" s="12"/>
      <c r="B8" s="13" t="s">
        <v>5</v>
      </c>
      <c r="C8" s="14">
        <v>0</v>
      </c>
      <c r="D8" s="14">
        <v>0</v>
      </c>
      <c r="E8" s="14">
        <v>0</v>
      </c>
      <c r="F8" s="15">
        <v>0</v>
      </c>
      <c r="G8" s="16" t="e">
        <f>F8/C8</f>
        <v>#DIV/0!</v>
      </c>
      <c r="H8" s="17" t="e">
        <f>F8/E8</f>
        <v>#DIV/0!</v>
      </c>
    </row>
    <row r="9" spans="1:8" ht="39.950000000000003" customHeight="1" thickBot="1" x14ac:dyDescent="0.3">
      <c r="A9" s="18"/>
      <c r="B9" s="19" t="s">
        <v>6</v>
      </c>
      <c r="C9" s="20">
        <v>0</v>
      </c>
      <c r="D9" s="20">
        <v>0</v>
      </c>
      <c r="E9" s="20">
        <v>0</v>
      </c>
      <c r="F9" s="21">
        <v>0</v>
      </c>
      <c r="G9" s="22" t="e">
        <f>F9/C9</f>
        <v>#DIV/0!</v>
      </c>
      <c r="H9" s="23" t="e">
        <f>F9/E9</f>
        <v>#DIV/0!</v>
      </c>
    </row>
    <row r="10" spans="1:8" ht="15.75" thickTop="1" x14ac:dyDescent="0.25"/>
  </sheetData>
  <mergeCells count="4">
    <mergeCell ref="A6:B6"/>
    <mergeCell ref="A7:B7"/>
    <mergeCell ref="A4:H4"/>
    <mergeCell ref="A2:H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&amp;LUpravno vijeće
40. sjednica&amp;CIzvještaj o izvršenju financijskog plana za 2023. godinu&amp;RTočka 2b. dnevnog reda
08.02.2024</oddHeader>
    <oddFooter>&amp;LNastavni zavod za javno zdravstvo Dr. Andrija Štampar&amp;C&amp;A&amp;R&amp;P/&amp;N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6</vt:i4>
      </vt:variant>
      <vt:variant>
        <vt:lpstr>Imenovani rasponi</vt:lpstr>
      </vt:variant>
      <vt:variant>
        <vt:i4>1</vt:i4>
      </vt:variant>
    </vt:vector>
  </HeadingPairs>
  <TitlesOfParts>
    <vt:vector size="7" baseType="lpstr">
      <vt:lpstr>Sažetak</vt:lpstr>
      <vt:lpstr> Račun prihoda i rashoda</vt:lpstr>
      <vt:lpstr>Rashodi i prihodi prema izvoru</vt:lpstr>
      <vt:lpstr>Rashodi prema funkciji </vt:lpstr>
      <vt:lpstr>Račun financiranja </vt:lpstr>
      <vt:lpstr>Račun fin prema izvorima</vt:lpstr>
      <vt:lpstr>' Račun prihoda i rashoda'!Ispis_naslova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Ana Mikuš</cp:lastModifiedBy>
  <cp:lastPrinted>2024-02-23T12:42:41Z</cp:lastPrinted>
  <dcterms:created xsi:type="dcterms:W3CDTF">2022-08-12T12:51:27Z</dcterms:created>
  <dcterms:modified xsi:type="dcterms:W3CDTF">2024-02-23T12:42:57Z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- Tablica za izradu financijskog plana PK JLP(R)S.xlsx</vt:lpwstr>
  </property>
</Properties>
</file>