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UPRAVNO VIJEĆE 7. 10-2021/33/"/>
    </mc:Choice>
  </mc:AlternateContent>
  <xr:revisionPtr revIDLastSave="638" documentId="8_{48B5C170-B52A-421C-882F-2F28673763E9}" xr6:coauthVersionLast="47" xr6:coauthVersionMax="47" xr10:uidLastSave="{48E646AC-73D1-4729-8712-F287B5266998}"/>
  <bookViews>
    <workbookView xWindow="-120" yWindow="-120" windowWidth="29040" windowHeight="15840" activeTab="3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las " sheetId="11" r:id="rId4"/>
  </sheets>
  <definedNames>
    <definedName name="_xlnm.Print_Titles" localSheetId="1">' Račun prihoda i rashoda'!$8:$8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8" l="1"/>
  <c r="F6" i="8"/>
  <c r="H102" i="3"/>
  <c r="G102" i="3"/>
  <c r="H101" i="3"/>
  <c r="G101" i="3"/>
  <c r="H100" i="3"/>
  <c r="G100" i="3"/>
  <c r="H98" i="3"/>
  <c r="G98" i="3"/>
  <c r="H95" i="3"/>
  <c r="G95" i="3"/>
  <c r="H94" i="3"/>
  <c r="G94" i="3"/>
  <c r="H93" i="3"/>
  <c r="G93" i="3"/>
  <c r="H90" i="3"/>
  <c r="G90" i="3"/>
  <c r="H89" i="3"/>
  <c r="G89" i="3"/>
  <c r="H88" i="3"/>
  <c r="G88" i="3"/>
  <c r="H87" i="3"/>
  <c r="G87" i="3"/>
  <c r="H86" i="3"/>
  <c r="G86" i="3"/>
  <c r="H85" i="3"/>
  <c r="G85" i="3"/>
  <c r="H84" i="3"/>
  <c r="G84" i="3"/>
  <c r="H82" i="3"/>
  <c r="G82" i="3"/>
  <c r="H80" i="3"/>
  <c r="G80" i="3"/>
  <c r="H79" i="3"/>
  <c r="G79" i="3"/>
  <c r="H78" i="3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0" i="3"/>
  <c r="G70" i="3"/>
  <c r="H69" i="3"/>
  <c r="G69" i="3"/>
  <c r="H68" i="3"/>
  <c r="G68" i="3"/>
  <c r="H67" i="3"/>
  <c r="G67" i="3"/>
  <c r="H66" i="3"/>
  <c r="G66" i="3"/>
  <c r="H65" i="3"/>
  <c r="G65" i="3"/>
  <c r="H63" i="3"/>
  <c r="G63" i="3"/>
  <c r="H62" i="3"/>
  <c r="G62" i="3"/>
  <c r="H61" i="3"/>
  <c r="G61" i="3"/>
  <c r="H60" i="3"/>
  <c r="G60" i="3"/>
  <c r="H57" i="3"/>
  <c r="G57" i="3"/>
  <c r="H56" i="3"/>
  <c r="G56" i="3"/>
  <c r="H54" i="3"/>
  <c r="G54" i="3"/>
  <c r="H52" i="3"/>
  <c r="G52" i="3"/>
  <c r="H51" i="3"/>
  <c r="G51" i="3"/>
  <c r="H50" i="3"/>
  <c r="G50" i="3"/>
  <c r="H42" i="3"/>
  <c r="G42" i="3"/>
  <c r="H40" i="3"/>
  <c r="G40" i="3"/>
  <c r="H39" i="3"/>
  <c r="G39" i="3"/>
  <c r="H38" i="3"/>
  <c r="G38" i="3"/>
  <c r="H36" i="3"/>
  <c r="G36" i="3"/>
  <c r="H34" i="3"/>
  <c r="G34" i="3"/>
  <c r="H31" i="3"/>
  <c r="G31" i="3"/>
  <c r="H28" i="3"/>
  <c r="G28" i="3"/>
  <c r="H26" i="3"/>
  <c r="G26" i="3"/>
  <c r="H25" i="3"/>
  <c r="G25" i="3"/>
  <c r="H24" i="3"/>
  <c r="G24" i="3"/>
  <c r="H21" i="3"/>
  <c r="G21" i="3"/>
  <c r="H19" i="3"/>
  <c r="G19" i="3"/>
  <c r="H18" i="3"/>
  <c r="G18" i="3"/>
  <c r="H16" i="3"/>
  <c r="G16" i="3"/>
  <c r="D41" i="3"/>
  <c r="E41" i="3"/>
  <c r="F41" i="3"/>
  <c r="C41" i="3"/>
  <c r="D91" i="3"/>
  <c r="D47" i="3" s="1"/>
  <c r="G24" i="1"/>
  <c r="G22" i="1"/>
  <c r="G21" i="1"/>
  <c r="G15" i="1"/>
  <c r="G14" i="1"/>
  <c r="G12" i="1"/>
  <c r="G11" i="1"/>
  <c r="F24" i="1"/>
  <c r="F22" i="1"/>
  <c r="F21" i="1"/>
  <c r="F15" i="1"/>
  <c r="F14" i="1"/>
  <c r="F12" i="1"/>
  <c r="F11" i="1"/>
  <c r="G41" i="3" l="1"/>
  <c r="H41" i="3"/>
  <c r="B13" i="1"/>
  <c r="C13" i="1"/>
  <c r="D13" i="1"/>
  <c r="E13" i="1"/>
  <c r="B10" i="1"/>
  <c r="D10" i="1"/>
  <c r="D16" i="1" s="1"/>
  <c r="E10" i="1"/>
  <c r="C10" i="1"/>
  <c r="C16" i="1" s="1"/>
  <c r="C23" i="1"/>
  <c r="D23" i="1"/>
  <c r="E23" i="1"/>
  <c r="B23" i="1"/>
  <c r="C7" i="11"/>
  <c r="C6" i="11" s="1"/>
  <c r="D7" i="11"/>
  <c r="D6" i="11" s="1"/>
  <c r="E7" i="11"/>
  <c r="E6" i="11" s="1"/>
  <c r="F6" i="11" s="1"/>
  <c r="B7" i="11"/>
  <c r="B6" i="11"/>
  <c r="G8" i="11"/>
  <c r="F8" i="11"/>
  <c r="G7" i="11" l="1"/>
  <c r="F7" i="11"/>
  <c r="G6" i="11"/>
  <c r="G23" i="1"/>
  <c r="F23" i="1"/>
  <c r="E16" i="1"/>
  <c r="G10" i="1"/>
  <c r="F10" i="1"/>
  <c r="G13" i="1"/>
  <c r="F13" i="1"/>
  <c r="B16" i="1"/>
  <c r="B25" i="1" s="1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7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C6" i="8"/>
  <c r="D6" i="8"/>
  <c r="E6" i="8"/>
  <c r="B6" i="8"/>
  <c r="C18" i="8"/>
  <c r="D18" i="8"/>
  <c r="E18" i="8"/>
  <c r="B18" i="8"/>
  <c r="E25" i="1" l="1"/>
  <c r="G16" i="1"/>
  <c r="F16" i="1"/>
  <c r="G25" i="1" l="1"/>
  <c r="F25" i="1"/>
  <c r="D99" i="3" l="1"/>
  <c r="D46" i="3" s="1"/>
  <c r="E99" i="3"/>
  <c r="F99" i="3"/>
  <c r="C99" i="3"/>
  <c r="F97" i="3"/>
  <c r="E97" i="3"/>
  <c r="E96" i="3" s="1"/>
  <c r="C97" i="3"/>
  <c r="F92" i="3"/>
  <c r="E92" i="3"/>
  <c r="E91" i="3" s="1"/>
  <c r="C92" i="3"/>
  <c r="F83" i="3"/>
  <c r="E83" i="3"/>
  <c r="C83" i="3"/>
  <c r="F81" i="3"/>
  <c r="E81" i="3"/>
  <c r="C81" i="3"/>
  <c r="F71" i="3"/>
  <c r="E71" i="3"/>
  <c r="C71" i="3"/>
  <c r="F64" i="3"/>
  <c r="E64" i="3"/>
  <c r="C64" i="3"/>
  <c r="F59" i="3"/>
  <c r="E59" i="3"/>
  <c r="C59" i="3"/>
  <c r="F55" i="3"/>
  <c r="E55" i="3"/>
  <c r="C55" i="3"/>
  <c r="F53" i="3"/>
  <c r="E53" i="3"/>
  <c r="C53" i="3"/>
  <c r="F49" i="3"/>
  <c r="E49" i="3"/>
  <c r="C49" i="3"/>
  <c r="D37" i="3"/>
  <c r="E37" i="3"/>
  <c r="F37" i="3"/>
  <c r="D35" i="3"/>
  <c r="E35" i="3"/>
  <c r="F35" i="3"/>
  <c r="D33" i="3"/>
  <c r="E33" i="3"/>
  <c r="F33" i="3"/>
  <c r="D30" i="3"/>
  <c r="D29" i="3" s="1"/>
  <c r="E30" i="3"/>
  <c r="E29" i="3" s="1"/>
  <c r="F30" i="3"/>
  <c r="D27" i="3"/>
  <c r="E27" i="3"/>
  <c r="F27" i="3"/>
  <c r="D23" i="3"/>
  <c r="E23" i="3"/>
  <c r="F23" i="3"/>
  <c r="D20" i="3"/>
  <c r="E20" i="3"/>
  <c r="F20" i="3"/>
  <c r="D17" i="3"/>
  <c r="E17" i="3"/>
  <c r="F17" i="3"/>
  <c r="D15" i="3"/>
  <c r="E15" i="3"/>
  <c r="F15" i="3"/>
  <c r="D13" i="3"/>
  <c r="E13" i="3"/>
  <c r="F13" i="3"/>
  <c r="G49" i="3" l="1"/>
  <c r="H49" i="3"/>
  <c r="G64" i="3"/>
  <c r="H64" i="3"/>
  <c r="F91" i="3"/>
  <c r="G92" i="3"/>
  <c r="H92" i="3"/>
  <c r="H59" i="3"/>
  <c r="G59" i="3"/>
  <c r="G83" i="3"/>
  <c r="H83" i="3"/>
  <c r="H99" i="3"/>
  <c r="G99" i="3"/>
  <c r="H55" i="3"/>
  <c r="G55" i="3"/>
  <c r="G81" i="3"/>
  <c r="H81" i="3"/>
  <c r="G53" i="3"/>
  <c r="H53" i="3"/>
  <c r="H71" i="3"/>
  <c r="G71" i="3"/>
  <c r="G97" i="3"/>
  <c r="H97" i="3"/>
  <c r="H23" i="3"/>
  <c r="H35" i="3"/>
  <c r="H33" i="3"/>
  <c r="H17" i="3"/>
  <c r="F29" i="3"/>
  <c r="H30" i="3"/>
  <c r="H13" i="3"/>
  <c r="H20" i="3"/>
  <c r="H15" i="3"/>
  <c r="H27" i="3"/>
  <c r="H37" i="3"/>
  <c r="F12" i="3"/>
  <c r="C91" i="3"/>
  <c r="D12" i="3"/>
  <c r="E12" i="3"/>
  <c r="C48" i="3"/>
  <c r="C58" i="3"/>
  <c r="E48" i="3"/>
  <c r="D32" i="3"/>
  <c r="C96" i="3"/>
  <c r="F58" i="3"/>
  <c r="F96" i="3"/>
  <c r="E58" i="3"/>
  <c r="F48" i="3"/>
  <c r="F32" i="3"/>
  <c r="F22" i="3"/>
  <c r="E32" i="3"/>
  <c r="E22" i="3"/>
  <c r="D22" i="3"/>
  <c r="G48" i="3" l="1"/>
  <c r="H48" i="3"/>
  <c r="H96" i="3"/>
  <c r="G96" i="3"/>
  <c r="G91" i="3"/>
  <c r="H91" i="3"/>
  <c r="G58" i="3"/>
  <c r="H58" i="3"/>
  <c r="H12" i="3"/>
  <c r="H22" i="3"/>
  <c r="H32" i="3"/>
  <c r="H29" i="3"/>
  <c r="F11" i="3"/>
  <c r="E47" i="3"/>
  <c r="E46" i="3" s="1"/>
  <c r="D11" i="3"/>
  <c r="D10" i="3" s="1"/>
  <c r="F47" i="3"/>
  <c r="F46" i="3" s="1"/>
  <c r="C47" i="3"/>
  <c r="C46" i="3" s="1"/>
  <c r="E11" i="3"/>
  <c r="E10" i="3" s="1"/>
  <c r="H46" i="3" l="1"/>
  <c r="G46" i="3"/>
  <c r="H11" i="3"/>
  <c r="F10" i="3"/>
  <c r="H47" i="3"/>
  <c r="G47" i="3"/>
  <c r="H14" i="3"/>
  <c r="G14" i="3"/>
  <c r="C37" i="3"/>
  <c r="G37" i="3" s="1"/>
  <c r="C35" i="3"/>
  <c r="G35" i="3" s="1"/>
  <c r="C33" i="3"/>
  <c r="G33" i="3" s="1"/>
  <c r="C30" i="3"/>
  <c r="G30" i="3" s="1"/>
  <c r="C27" i="3"/>
  <c r="G27" i="3" s="1"/>
  <c r="C23" i="3"/>
  <c r="G23" i="3" s="1"/>
  <c r="C20" i="3"/>
  <c r="G20" i="3" s="1"/>
  <c r="C17" i="3"/>
  <c r="G17" i="3" s="1"/>
  <c r="C15" i="3"/>
  <c r="G15" i="3" s="1"/>
  <c r="C13" i="3"/>
  <c r="G13" i="3" s="1"/>
  <c r="H10" i="3" l="1"/>
  <c r="C12" i="3"/>
  <c r="G12" i="3" s="1"/>
  <c r="C22" i="3"/>
  <c r="G22" i="3" s="1"/>
  <c r="C32" i="3"/>
  <c r="G32" i="3" s="1"/>
  <c r="C29" i="3"/>
  <c r="G29" i="3" s="1"/>
  <c r="C11" i="3" l="1"/>
  <c r="C10" i="3" l="1"/>
  <c r="G10" i="3" s="1"/>
  <c r="G11" i="3"/>
</calcChain>
</file>

<file path=xl/sharedStrings.xml><?xml version="1.0" encoding="utf-8"?>
<sst xmlns="http://schemas.openxmlformats.org/spreadsheetml/2006/main" count="197" uniqueCount="142">
  <si>
    <t>PRIHODI UKUPNO</t>
  </si>
  <si>
    <t>RASHODI UKUPNO</t>
  </si>
  <si>
    <t>Rashodi za zaposlene</t>
  </si>
  <si>
    <t>BROJČANA OZNAKA I NAZIV</t>
  </si>
  <si>
    <t>UKUPNI RASHODI</t>
  </si>
  <si>
    <t>I. OPĆI DIO</t>
  </si>
  <si>
    <t>Materijalni rashodi</t>
  </si>
  <si>
    <t xml:space="preserve">IZVJEŠTAJ O PRIHODIMA I RASHODIMA PREMA EKONOMSKOJ KLASIFIKACIJI </t>
  </si>
  <si>
    <t>UKUPNI PRIHODI</t>
  </si>
  <si>
    <t>Pomoći iz inozemstva i od subjekata unutar općeg proračuna</t>
  </si>
  <si>
    <t>Plaće za redovan rad</t>
  </si>
  <si>
    <t>Naknade troškova zaposlenima</t>
  </si>
  <si>
    <t>Službena putovanja</t>
  </si>
  <si>
    <t>UKUPNO RASHODI</t>
  </si>
  <si>
    <t>IZVJEŠTAJ O PRIHODIMA I RASHODIMA PREMA IZVORIMA FINANCIRANJA</t>
  </si>
  <si>
    <t>IZVJEŠTAJ O RASHODIMA PREMA FUNKCIJSKOJ KLASIFIKACIJI</t>
  </si>
  <si>
    <t>Napomena:  Iznosi u stupcu "OSTVARENJE/IZVRŠENJE 1.-6. 2022." preračunavaju se iz kuna u eure prema fiksnom tečaju konverzije (1 EUR=7,53450 kuna) i po pravilima za preračunavanje i zaokruživanje.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</si>
  <si>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</si>
  <si>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</si>
  <si>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</si>
  <si>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</si>
  <si>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</si>
  <si>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</si>
  <si>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</si>
  <si>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</si>
  <si>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</si>
  <si>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</si>
  <si>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</si>
  <si>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</si>
  <si>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</si>
  <si>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</si>
  <si>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</si>
  <si>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>SAŽETAK  RAČUNA PRIHODA I RASHODA I  RAČUNA FINANCIRANJA  može sadržavati i dodatne podatke.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</si>
  <si>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</si>
  <si>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PRIHODI POSLOVANJA</t>
  </si>
  <si>
    <t>63</t>
  </si>
  <si>
    <t>634</t>
  </si>
  <si>
    <t>Pomoći od izvanproračunskih korisnika</t>
  </si>
  <si>
    <t>6341</t>
  </si>
  <si>
    <t>Tekuće pomoći od izvanproračunskih korisnika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</si>
  <si>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</si>
  <si>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</si>
  <si>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</si>
  <si>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</si>
  <si>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</si>
  <si>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</si>
  <si>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</si>
  <si>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</si>
  <si>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</si>
  <si>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</si>
  <si>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</si>
  <si>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Prijenosi između proračunskih korisnika istog proračuna</t>
  </si>
  <si>
    <t>6391</t>
  </si>
  <si>
    <t>Tekući prijenosi između proračunskih korisnika istog proračuna</t>
  </si>
  <si>
    <t>Prihodi od imovine</t>
  </si>
  <si>
    <t>Prihodi od financijske imovine</t>
  </si>
  <si>
    <t>Kamate na oročena sredstva i depozite po viđenju</t>
  </si>
  <si>
    <t>Prihodi od zateznih kamata</t>
  </si>
  <si>
    <t xml:space="preserve">Prihodi od pozitivnih tečajnih razlika </t>
  </si>
  <si>
    <t>Prihodi od nefinancijske imovine</t>
  </si>
  <si>
    <t>Ostali prihodi od nefinancijske imovine</t>
  </si>
  <si>
    <t>Prihodi po posebnim propisima i naknada</t>
  </si>
  <si>
    <t>Prihodi po posebnim propisima</t>
  </si>
  <si>
    <t xml:space="preserve">Ostali nespomenuti prihodi </t>
  </si>
  <si>
    <t>Prihodi od  pruženih usluga i prihodi od donacija</t>
  </si>
  <si>
    <t xml:space="preserve">Prihodi od pruženih usluga </t>
  </si>
  <si>
    <t>Tekuće i kapitalne donacije</t>
  </si>
  <si>
    <t>Prihodi iz proračuna</t>
  </si>
  <si>
    <t>Prihodi za financiranje rashoda poslovanja</t>
  </si>
  <si>
    <t>Prihodi za financiranje rashoda za nabavu nefinancijske im.</t>
  </si>
  <si>
    <t>Prihodi na temelju ugovornih obveza</t>
  </si>
  <si>
    <t>Tekući Plan 
2023</t>
  </si>
  <si>
    <t>Konto</t>
  </si>
  <si>
    <t>Naziv konta</t>
  </si>
  <si>
    <t>Ostvarenje / Izvršenje
01-06-2022</t>
  </si>
  <si>
    <t>INDEKS
6=5/2*100</t>
  </si>
  <si>
    <t>INDEKS
7=5/4*100</t>
  </si>
  <si>
    <t>Izvorni plan 
2023</t>
  </si>
  <si>
    <t>Ostvarenje / Izvršenje
01-06-2023</t>
  </si>
  <si>
    <t xml:space="preserve">RASHODI POSLOVANJA </t>
  </si>
  <si>
    <t>Plaće (bruto)</t>
  </si>
  <si>
    <t>Plaće u naravi</t>
  </si>
  <si>
    <t xml:space="preserve">Plaće za prekovremeni rad </t>
  </si>
  <si>
    <t>Ostali rashodi za zaposlene</t>
  </si>
  <si>
    <t>Doprinosi na plaće</t>
  </si>
  <si>
    <t>Doprinosi za zdravstveno osiguranje</t>
  </si>
  <si>
    <t>Doprinosi za obvezno osiguranje u slučaju nezaposlenosti</t>
  </si>
  <si>
    <t>Naknade za prijevoz,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</si>
  <si>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</si>
  <si>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</si>
  <si>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</si>
  <si>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</si>
  <si>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</si>
  <si>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</si>
  <si>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 xml:space="preserve">Materijal i dijelovi za tekuće i investicijsko održavanje 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</si>
  <si>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</si>
  <si>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</si>
  <si>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</si>
  <si>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</si>
  <si>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</si>
  <si>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</si>
  <si>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</si>
  <si>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</si>
  <si>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</si>
  <si>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</si>
  <si>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</si>
  <si>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</si>
  <si>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</si>
  <si>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</si>
  <si>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predstvničkih i izvršnih tijela, povjeren. i sl.</t>
  </si>
  <si>
    <t>Premije osiguranja</t>
  </si>
  <si>
    <t>Reprezentacija</t>
  </si>
  <si>
    <t>Članarine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</si>
  <si>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</si>
  <si>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</si>
  <si>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</si>
  <si>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</si>
  <si>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</si>
  <si>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Negativne tečajne razlike</t>
  </si>
  <si>
    <t>Zatezne kamate</t>
  </si>
  <si>
    <t>Prijenosi / pomoći između proračunskih korisnika istog / drugih proračuna</t>
  </si>
  <si>
    <t>Rashodi za nabavu neproizvedene imovine</t>
  </si>
  <si>
    <t>Rashodi za nabavu proizvedene dugotrajne imovine</t>
  </si>
  <si>
    <t>Rashodi za dodatna ulaganja na nefinancijskoj imovini</t>
  </si>
  <si>
    <t>UKUPNO PRIHODI</t>
  </si>
  <si>
    <t>Izvor 1.1.1. A211106 - Opći prihodi i primici - Programi promicanja zdravlja, prevencije i rano otkrivanje bolest</t>
  </si>
  <si>
    <t xml:space="preserve">Izvor 1.1.1. A211107 - Opći prihodi i primici - Služba za mentalno zdravlje i prevenciju ovisnosti </t>
  </si>
  <si>
    <t>Izvor 3.1.1 - Vlastiti prihodi</t>
  </si>
  <si>
    <t>Izvor 3.1.1. A211118 - Vlastiti prihodi - Provođenje mjera zdravstvene ekologije</t>
  </si>
  <si>
    <t>Izvor 4.3.1. - Prihodi za posebne namjene</t>
  </si>
  <si>
    <t>Izvor 5.2.1. - Pomoći iz drugih proračuna</t>
  </si>
  <si>
    <t>Izvor 5.5.1. - Pomoći od izvanproračunskih korisnika</t>
  </si>
  <si>
    <t>Izvor 5.6.1. - Pomoći temeljem prijenosa EU sredstava</t>
  </si>
  <si>
    <t>Izvor 6.1.1. - Donacije</t>
  </si>
  <si>
    <t>Izvor 7.1.1. - Prihodi od prodaje nefinancijske imovine</t>
  </si>
  <si>
    <t>07 Zdravstvo</t>
  </si>
  <si>
    <t>074 Službe javnog zdravstva</t>
  </si>
  <si>
    <t>Prijevozna sredstva u cestovnom prometu</t>
  </si>
  <si>
    <t>PRIHODI OD PRODAJE NEFINANCIJSKE IMOVINE</t>
  </si>
  <si>
    <t>RASHODI ZA NABAVU NEFINANCIJSKE IMOVINE</t>
  </si>
  <si>
    <t>Izvor 1.2.3. - Kapitalna ulaganja u zdravstvene ustanove - Decentralizirane funkcije</t>
  </si>
  <si>
    <t xml:space="preserve">IZVJEŠTAJ O IZVRŠENJU FINANCIJSKOG PLANA NASTAVNOG ZAVODA ZA JAVNO ZDRAVSTVO DR. ANDRIJA ŠTAMPAR PRORAČUNSKOG KORISNIKA GRADA ZAGREBA ZA PRVO POLUGODIŠTE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</si>
</sst>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18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0" fillId="3" borderId="0" xfId="0" applyFill="1"/>
    <xf numFmtId="0" fontId="5" fillId="0" borderId="1" xfId="0" applyFont="1" applyBorder="1" applyAlignment="1">
      <alignment horizontal="left" wrapText="1"/>
    </xf>
    <xf numFmtId="0" fontId="9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" fontId="0" fillId="0" borderId="0" xfId="0" applyNumberFormat="1"/>
    <xf numFmtId="4" fontId="10" fillId="0" borderId="0" xfId="0" applyNumberFormat="1" applyFont="1"/>
    <xf numFmtId="0" fontId="10" fillId="0" borderId="0" xfId="0" applyFont="1"/>
    <xf numFmtId="3" fontId="8" fillId="0" borderId="0" xfId="0" applyNumberFormat="1" applyFont="1" applyAlignment="1">
      <alignment vertical="center" wrapText="1"/>
    </xf>
    <xf numFmtId="3" fontId="10" fillId="0" borderId="0" xfId="0" applyNumberFormat="1" applyFont="1"/>
    <xf numFmtId="0" fontId="0" fillId="0" borderId="0" xfId="0" applyAlignment="1">
      <alignment wrapText="1"/>
    </xf>
    <xf numFmtId="2" fontId="0" fillId="0" borderId="0" xfId="0" applyNumberFormat="1"/>
    <xf numFmtId="0" fontId="5" fillId="0" borderId="0" xfId="0" applyFont="1" applyAlignment="1">
      <alignment horizontal="center" vertical="center" wrapText="1"/>
    </xf>
    <xf numFmtId="3" fontId="0" fillId="0" borderId="6" xfId="0" applyNumberFormat="1" applyBorder="1" applyAlignment="1">
      <alignment vertical="center"/>
    </xf>
    <xf numFmtId="3" fontId="13" fillId="0" borderId="6" xfId="0" applyNumberFormat="1" applyFont="1" applyBorder="1" applyAlignment="1">
      <alignment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3" fontId="1" fillId="5" borderId="3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vertical="center" wrapText="1"/>
    </xf>
    <xf numFmtId="3" fontId="1" fillId="6" borderId="6" xfId="0" applyNumberFormat="1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2" fontId="0" fillId="0" borderId="6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13" fillId="0" borderId="0" xfId="0" applyNumberFormat="1" applyFont="1" applyAlignment="1">
      <alignment vertical="center"/>
    </xf>
    <xf numFmtId="2" fontId="1" fillId="6" borderId="6" xfId="0" applyNumberFormat="1" applyFont="1" applyFill="1" applyBorder="1" applyAlignment="1">
      <alignment vertical="center"/>
    </xf>
    <xf numFmtId="4" fontId="1" fillId="6" borderId="7" xfId="0" applyNumberFormat="1" applyFont="1" applyFill="1" applyBorder="1" applyAlignment="1">
      <alignment vertical="center"/>
    </xf>
    <xf numFmtId="0" fontId="0" fillId="0" borderId="8" xfId="0" applyBorder="1" applyAlignment="1">
      <alignment vertical="center" wrapText="1"/>
    </xf>
    <xf numFmtId="3" fontId="0" fillId="0" borderId="9" xfId="0" applyNumberFormat="1" applyBorder="1" applyAlignment="1">
      <alignment vertical="center"/>
    </xf>
    <xf numFmtId="2" fontId="0" fillId="0" borderId="9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/>
    <xf numFmtId="4" fontId="14" fillId="0" borderId="0" xfId="0" applyNumberFormat="1" applyFont="1"/>
    <xf numFmtId="0" fontId="11" fillId="0" borderId="0" xfId="0" quotePrefix="1" applyFont="1" applyAlignment="1">
      <alignment horizontal="left" wrapText="1"/>
    </xf>
    <xf numFmtId="3" fontId="5" fillId="0" borderId="0" xfId="0" applyNumberFormat="1" applyFont="1" applyAlignment="1">
      <alignment horizontal="right"/>
    </xf>
    <xf numFmtId="4" fontId="11" fillId="0" borderId="0" xfId="0" applyNumberFormat="1" applyFont="1"/>
    <xf numFmtId="0" fontId="15" fillId="0" borderId="0" xfId="0" applyFont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3" fontId="11" fillId="7" borderId="3" xfId="1" applyNumberFormat="1" applyFont="1" applyFill="1" applyBorder="1" applyAlignment="1">
      <alignment horizontal="center" vertical="center" wrapText="1"/>
    </xf>
    <xf numFmtId="4" fontId="11" fillId="7" borderId="3" xfId="1" applyNumberFormat="1" applyFont="1" applyFill="1" applyBorder="1" applyAlignment="1">
      <alignment horizontal="center" vertical="center" wrapText="1"/>
    </xf>
    <xf numFmtId="4" fontId="11" fillId="7" borderId="4" xfId="1" applyNumberFormat="1" applyFont="1" applyFill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1" fontId="11" fillId="7" borderId="5" xfId="0" applyNumberFormat="1" applyFont="1" applyFill="1" applyBorder="1" applyAlignment="1">
      <alignment horizontal="center" vertical="center"/>
    </xf>
    <xf numFmtId="1" fontId="11" fillId="7" borderId="6" xfId="0" applyNumberFormat="1" applyFont="1" applyFill="1" applyBorder="1" applyAlignment="1">
      <alignment horizontal="left" vertical="center"/>
    </xf>
    <xf numFmtId="3" fontId="11" fillId="7" borderId="6" xfId="0" applyNumberFormat="1" applyFont="1" applyFill="1" applyBorder="1" applyAlignment="1">
      <alignment horizontal="right" vertical="center"/>
    </xf>
    <xf numFmtId="4" fontId="11" fillId="7" borderId="6" xfId="0" applyNumberFormat="1" applyFont="1" applyFill="1" applyBorder="1" applyAlignment="1">
      <alignment horizontal="right" vertical="center"/>
    </xf>
    <xf numFmtId="4" fontId="11" fillId="7" borderId="7" xfId="0" applyNumberFormat="1" applyFont="1" applyFill="1" applyBorder="1" applyAlignment="1">
      <alignment horizontal="right" vertical="center"/>
    </xf>
    <xf numFmtId="0" fontId="11" fillId="7" borderId="5" xfId="1" applyFont="1" applyFill="1" applyBorder="1" applyAlignment="1">
      <alignment horizontal="right" vertical="center"/>
    </xf>
    <xf numFmtId="0" fontId="11" fillId="7" borderId="6" xfId="1" applyFont="1" applyFill="1" applyBorder="1" applyAlignment="1">
      <alignment vertical="center" wrapText="1"/>
    </xf>
    <xf numFmtId="3" fontId="11" fillId="7" borderId="6" xfId="1" applyNumberFormat="1" applyFont="1" applyFill="1" applyBorder="1" applyAlignment="1">
      <alignment horizontal="right" vertical="center"/>
    </xf>
    <xf numFmtId="4" fontId="11" fillId="7" borderId="6" xfId="1" applyNumberFormat="1" applyFont="1" applyFill="1" applyBorder="1" applyAlignment="1">
      <alignment horizontal="right" vertical="center"/>
    </xf>
    <xf numFmtId="4" fontId="11" fillId="7" borderId="7" xfId="1" applyNumberFormat="1" applyFont="1" applyFill="1" applyBorder="1" applyAlignment="1">
      <alignment horizontal="right" vertical="center"/>
    </xf>
    <xf numFmtId="0" fontId="10" fillId="5" borderId="5" xfId="0" applyFont="1" applyFill="1" applyBorder="1" applyAlignment="1">
      <alignment horizontal="right" vertical="center"/>
    </xf>
    <xf numFmtId="0" fontId="10" fillId="5" borderId="6" xfId="0" applyFont="1" applyFill="1" applyBorder="1" applyAlignment="1">
      <alignment vertical="center"/>
    </xf>
    <xf numFmtId="3" fontId="10" fillId="5" borderId="6" xfId="0" applyNumberFormat="1" applyFont="1" applyFill="1" applyBorder="1" applyAlignment="1">
      <alignment horizontal="right" vertical="center"/>
    </xf>
    <xf numFmtId="3" fontId="10" fillId="5" borderId="6" xfId="0" applyNumberFormat="1" applyFont="1" applyFill="1" applyBorder="1" applyAlignment="1">
      <alignment vertical="center"/>
    </xf>
    <xf numFmtId="4" fontId="10" fillId="5" borderId="6" xfId="0" applyNumberFormat="1" applyFont="1" applyFill="1" applyBorder="1" applyAlignment="1">
      <alignment horizontal="right" vertical="center"/>
    </xf>
    <xf numFmtId="4" fontId="10" fillId="5" borderId="7" xfId="0" applyNumberFormat="1" applyFont="1" applyFill="1" applyBorder="1" applyAlignment="1">
      <alignment horizontal="right" vertical="center"/>
    </xf>
    <xf numFmtId="0" fontId="10" fillId="6" borderId="5" xfId="0" applyFont="1" applyFill="1" applyBorder="1" applyAlignment="1">
      <alignment horizontal="right" vertical="center"/>
    </xf>
    <xf numFmtId="0" fontId="10" fillId="6" borderId="6" xfId="0" applyFont="1" applyFill="1" applyBorder="1" applyAlignment="1">
      <alignment vertical="center"/>
    </xf>
    <xf numFmtId="3" fontId="10" fillId="6" borderId="6" xfId="0" applyNumberFormat="1" applyFont="1" applyFill="1" applyBorder="1" applyAlignment="1">
      <alignment horizontal="right" vertical="center"/>
    </xf>
    <xf numFmtId="3" fontId="10" fillId="6" borderId="6" xfId="0" applyNumberFormat="1" applyFont="1" applyFill="1" applyBorder="1" applyAlignment="1">
      <alignment vertical="center"/>
    </xf>
    <xf numFmtId="4" fontId="10" fillId="6" borderId="6" xfId="0" applyNumberFormat="1" applyFont="1" applyFill="1" applyBorder="1" applyAlignment="1">
      <alignment horizontal="right" vertical="center"/>
    </xf>
    <xf numFmtId="4" fontId="10" fillId="6" borderId="7" xfId="0" applyNumberFormat="1" applyFont="1" applyFill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3" fontId="10" fillId="0" borderId="6" xfId="1" applyNumberFormat="1" applyFont="1" applyFill="1" applyBorder="1" applyAlignment="1">
      <alignment vertical="center"/>
    </xf>
    <xf numFmtId="3" fontId="10" fillId="0" borderId="6" xfId="0" applyNumberFormat="1" applyFont="1" applyBorder="1" applyAlignment="1">
      <alignment vertical="center"/>
    </xf>
    <xf numFmtId="4" fontId="10" fillId="0" borderId="6" xfId="1" applyNumberFormat="1" applyFont="1" applyFill="1" applyBorder="1" applyAlignment="1">
      <alignment horizontal="right" vertical="center"/>
    </xf>
    <xf numFmtId="4" fontId="10" fillId="0" borderId="7" xfId="1" applyNumberFormat="1" applyFont="1" applyFill="1" applyBorder="1" applyAlignment="1">
      <alignment horizontal="right" vertical="center"/>
    </xf>
    <xf numFmtId="3" fontId="10" fillId="6" borderId="6" xfId="1" applyNumberFormat="1" applyFont="1" applyFill="1" applyBorder="1" applyAlignment="1">
      <alignment horizontal="right" vertical="center"/>
    </xf>
    <xf numFmtId="3" fontId="10" fillId="6" borderId="6" xfId="1" applyNumberFormat="1" applyFont="1" applyFill="1" applyBorder="1" applyAlignment="1">
      <alignment vertical="center"/>
    </xf>
    <xf numFmtId="4" fontId="10" fillId="6" borderId="6" xfId="1" applyNumberFormat="1" applyFont="1" applyFill="1" applyBorder="1" applyAlignment="1">
      <alignment horizontal="right" vertical="center"/>
    </xf>
    <xf numFmtId="4" fontId="10" fillId="6" borderId="7" xfId="1" applyNumberFormat="1" applyFont="1" applyFill="1" applyBorder="1" applyAlignment="1">
      <alignment horizontal="right" vertical="center"/>
    </xf>
    <xf numFmtId="4" fontId="10" fillId="6" borderId="6" xfId="1" applyNumberFormat="1" applyFont="1" applyFill="1" applyBorder="1" applyAlignment="1">
      <alignment vertical="center"/>
    </xf>
    <xf numFmtId="4" fontId="10" fillId="6" borderId="7" xfId="1" applyNumberFormat="1" applyFont="1" applyFill="1" applyBorder="1" applyAlignment="1">
      <alignment vertical="center"/>
    </xf>
    <xf numFmtId="3" fontId="10" fillId="5" borderId="6" xfId="1" applyNumberFormat="1" applyFont="1" applyFill="1" applyBorder="1" applyAlignment="1">
      <alignment horizontal="right" vertical="center"/>
    </xf>
    <xf numFmtId="3" fontId="10" fillId="5" borderId="6" xfId="1" applyNumberFormat="1" applyFont="1" applyFill="1" applyBorder="1" applyAlignment="1">
      <alignment vertical="center"/>
    </xf>
    <xf numFmtId="4" fontId="10" fillId="5" borderId="6" xfId="1" applyNumberFormat="1" applyFont="1" applyFill="1" applyBorder="1" applyAlignment="1">
      <alignment horizontal="right" vertical="center"/>
    </xf>
    <xf numFmtId="4" fontId="10" fillId="5" borderId="7" xfId="1" applyNumberFormat="1" applyFont="1" applyFill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7" xfId="0" applyNumberFormat="1" applyFont="1" applyBorder="1" applyAlignment="1">
      <alignment horizontal="right" vertical="center"/>
    </xf>
    <xf numFmtId="0" fontId="11" fillId="5" borderId="5" xfId="1" applyFont="1" applyFill="1" applyBorder="1" applyAlignment="1">
      <alignment horizontal="right" vertical="center"/>
    </xf>
    <xf numFmtId="0" fontId="11" fillId="5" borderId="6" xfId="1" applyFont="1" applyFill="1" applyBorder="1" applyAlignment="1">
      <alignment horizontal="left" vertical="center" wrapText="1"/>
    </xf>
    <xf numFmtId="3" fontId="11" fillId="5" borderId="6" xfId="1" applyNumberFormat="1" applyFont="1" applyFill="1" applyBorder="1" applyAlignment="1">
      <alignment horizontal="right" vertical="center" wrapText="1"/>
    </xf>
    <xf numFmtId="4" fontId="11" fillId="5" borderId="6" xfId="1" applyNumberFormat="1" applyFont="1" applyFill="1" applyBorder="1" applyAlignment="1">
      <alignment horizontal="right" vertical="center" wrapText="1"/>
    </xf>
    <xf numFmtId="4" fontId="11" fillId="5" borderId="7" xfId="1" applyNumberFormat="1" applyFont="1" applyFill="1" applyBorder="1" applyAlignment="1">
      <alignment horizontal="right" vertical="center" wrapText="1"/>
    </xf>
    <xf numFmtId="0" fontId="10" fillId="0" borderId="6" xfId="0" applyFont="1" applyBorder="1" applyAlignment="1">
      <alignment horizontal="left" vertical="center"/>
    </xf>
    <xf numFmtId="3" fontId="10" fillId="0" borderId="6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left" vertical="center"/>
    </xf>
    <xf numFmtId="3" fontId="10" fillId="0" borderId="9" xfId="0" applyNumberFormat="1" applyFont="1" applyBorder="1" applyAlignment="1">
      <alignment horizontal="right" vertical="center"/>
    </xf>
    <xf numFmtId="4" fontId="10" fillId="0" borderId="9" xfId="0" applyNumberFormat="1" applyFont="1" applyBorder="1" applyAlignment="1">
      <alignment horizontal="right" vertical="center"/>
    </xf>
    <xf numFmtId="4" fontId="10" fillId="0" borderId="10" xfId="0" applyNumberFormat="1" applyFont="1" applyBorder="1" applyAlignment="1">
      <alignment horizontal="right" vertical="center"/>
    </xf>
    <xf numFmtId="2" fontId="11" fillId="7" borderId="6" xfId="0" applyNumberFormat="1" applyFont="1" applyFill="1" applyBorder="1" applyAlignment="1">
      <alignment horizontal="right" vertical="center"/>
    </xf>
    <xf numFmtId="2" fontId="11" fillId="7" borderId="7" xfId="0" applyNumberFormat="1" applyFont="1" applyFill="1" applyBorder="1" applyAlignment="1">
      <alignment horizontal="right" vertical="center"/>
    </xf>
    <xf numFmtId="0" fontId="11" fillId="5" borderId="6" xfId="1" applyFont="1" applyFill="1" applyBorder="1" applyAlignment="1">
      <alignment horizontal="left" vertical="center"/>
    </xf>
    <xf numFmtId="3" fontId="11" fillId="5" borderId="6" xfId="1" applyNumberFormat="1" applyFont="1" applyFill="1" applyBorder="1" applyAlignment="1">
      <alignment horizontal="right" vertical="center"/>
    </xf>
    <xf numFmtId="2" fontId="11" fillId="5" borderId="6" xfId="1" applyNumberFormat="1" applyFont="1" applyFill="1" applyBorder="1" applyAlignment="1">
      <alignment horizontal="right" vertical="center"/>
    </xf>
    <xf numFmtId="2" fontId="11" fillId="5" borderId="7" xfId="1" applyNumberFormat="1" applyFont="1" applyFill="1" applyBorder="1" applyAlignment="1">
      <alignment horizontal="right" vertical="center"/>
    </xf>
    <xf numFmtId="0" fontId="10" fillId="5" borderId="6" xfId="0" applyFont="1" applyFill="1" applyBorder="1" applyAlignment="1">
      <alignment horizontal="left" vertical="center"/>
    </xf>
    <xf numFmtId="2" fontId="10" fillId="5" borderId="6" xfId="1" applyNumberFormat="1" applyFont="1" applyFill="1" applyBorder="1" applyAlignment="1">
      <alignment horizontal="right" vertical="center"/>
    </xf>
    <xf numFmtId="2" fontId="10" fillId="5" borderId="7" xfId="1" applyNumberFormat="1" applyFont="1" applyFill="1" applyBorder="1" applyAlignment="1">
      <alignment horizontal="right" vertical="center"/>
    </xf>
    <xf numFmtId="0" fontId="10" fillId="6" borderId="6" xfId="0" applyFont="1" applyFill="1" applyBorder="1" applyAlignment="1">
      <alignment horizontal="left" vertical="center"/>
    </xf>
    <xf numFmtId="2" fontId="10" fillId="6" borderId="6" xfId="1" applyNumberFormat="1" applyFont="1" applyFill="1" applyBorder="1" applyAlignment="1">
      <alignment horizontal="right" vertical="center"/>
    </xf>
    <xf numFmtId="2" fontId="10" fillId="6" borderId="7" xfId="1" applyNumberFormat="1" applyFont="1" applyFill="1" applyBorder="1" applyAlignment="1">
      <alignment horizontal="right" vertical="center"/>
    </xf>
    <xf numFmtId="3" fontId="10" fillId="0" borderId="6" xfId="1" applyNumberFormat="1" applyFont="1" applyFill="1" applyBorder="1" applyAlignment="1">
      <alignment horizontal="right" vertical="center"/>
    </xf>
    <xf numFmtId="2" fontId="10" fillId="0" borderId="6" xfId="1" applyNumberFormat="1" applyFont="1" applyFill="1" applyBorder="1" applyAlignment="1">
      <alignment horizontal="right" vertical="center"/>
    </xf>
    <xf numFmtId="2" fontId="10" fillId="0" borderId="7" xfId="1" applyNumberFormat="1" applyFont="1" applyFill="1" applyBorder="1" applyAlignment="1">
      <alignment horizontal="right" vertical="center"/>
    </xf>
    <xf numFmtId="2" fontId="10" fillId="6" borderId="6" xfId="0" applyNumberFormat="1" applyFont="1" applyFill="1" applyBorder="1" applyAlignment="1">
      <alignment horizontal="right" vertical="center"/>
    </xf>
    <xf numFmtId="2" fontId="10" fillId="6" borderId="7" xfId="0" applyNumberFormat="1" applyFont="1" applyFill="1" applyBorder="1" applyAlignment="1">
      <alignment horizontal="right" vertical="center"/>
    </xf>
    <xf numFmtId="0" fontId="11" fillId="5" borderId="5" xfId="0" applyFont="1" applyFill="1" applyBorder="1" applyAlignment="1">
      <alignment horizontal="right" vertical="center"/>
    </xf>
    <xf numFmtId="0" fontId="11" fillId="5" borderId="6" xfId="0" applyFont="1" applyFill="1" applyBorder="1" applyAlignment="1">
      <alignment vertical="center"/>
    </xf>
    <xf numFmtId="3" fontId="11" fillId="5" borderId="6" xfId="0" applyNumberFormat="1" applyFont="1" applyFill="1" applyBorder="1" applyAlignment="1">
      <alignment vertical="center"/>
    </xf>
    <xf numFmtId="2" fontId="11" fillId="5" borderId="6" xfId="0" applyNumberFormat="1" applyFont="1" applyFill="1" applyBorder="1" applyAlignment="1">
      <alignment vertical="center"/>
    </xf>
    <xf numFmtId="2" fontId="11" fillId="5" borderId="7" xfId="0" applyNumberFormat="1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3" fontId="10" fillId="0" borderId="9" xfId="0" applyNumberFormat="1" applyFont="1" applyBorder="1" applyAlignment="1">
      <alignment vertical="center"/>
    </xf>
    <xf numFmtId="2" fontId="10" fillId="0" borderId="9" xfId="0" applyNumberFormat="1" applyFont="1" applyBorder="1" applyAlignment="1">
      <alignment vertical="center"/>
    </xf>
    <xf numFmtId="2" fontId="10" fillId="0" borderId="10" xfId="0" applyNumberFormat="1" applyFont="1" applyBorder="1" applyAlignment="1">
      <alignment vertical="center"/>
    </xf>
    <xf numFmtId="0" fontId="5" fillId="5" borderId="2" xfId="0" quotePrefix="1" applyFont="1" applyFill="1" applyBorder="1" applyAlignment="1">
      <alignment horizontal="center" vertical="center" wrapText="1"/>
    </xf>
    <xf numFmtId="0" fontId="5" fillId="5" borderId="3" xfId="0" quotePrefix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left" vertical="center" wrapText="1"/>
    </xf>
    <xf numFmtId="3" fontId="5" fillId="6" borderId="6" xfId="0" applyNumberFormat="1" applyFont="1" applyFill="1" applyBorder="1" applyAlignment="1">
      <alignment horizontal="right" vertical="center"/>
    </xf>
    <xf numFmtId="4" fontId="5" fillId="6" borderId="6" xfId="0" applyNumberFormat="1" applyFont="1" applyFill="1" applyBorder="1" applyAlignment="1">
      <alignment horizontal="right" vertical="center"/>
    </xf>
    <xf numFmtId="4" fontId="5" fillId="6" borderId="7" xfId="0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0" fontId="11" fillId="0" borderId="5" xfId="0" quotePrefix="1" applyFont="1" applyBorder="1" applyAlignment="1">
      <alignment horizontal="left" vertical="center"/>
    </xf>
    <xf numFmtId="0" fontId="11" fillId="6" borderId="5" xfId="0" applyFont="1" applyFill="1" applyBorder="1" applyAlignment="1">
      <alignment horizontal="left" vertical="center"/>
    </xf>
    <xf numFmtId="0" fontId="11" fillId="0" borderId="5" xfId="0" quotePrefix="1" applyFont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0" fontId="11" fillId="6" borderId="8" xfId="0" quotePrefix="1" applyFont="1" applyFill="1" applyBorder="1" applyAlignment="1">
      <alignment horizontal="left" vertical="center" wrapText="1"/>
    </xf>
    <xf numFmtId="3" fontId="5" fillId="6" borderId="9" xfId="0" applyNumberFormat="1" applyFont="1" applyFill="1" applyBorder="1" applyAlignment="1">
      <alignment horizontal="right" vertical="center"/>
    </xf>
    <xf numFmtId="4" fontId="5" fillId="6" borderId="9" xfId="0" applyNumberFormat="1" applyFont="1" applyFill="1" applyBorder="1" applyAlignment="1">
      <alignment horizontal="right" vertical="center" wrapText="1"/>
    </xf>
    <xf numFmtId="4" fontId="5" fillId="6" borderId="10" xfId="0" applyNumberFormat="1" applyFont="1" applyFill="1" applyBorder="1" applyAlignment="1">
      <alignment horizontal="right" vertical="center" wrapText="1"/>
    </xf>
    <xf numFmtId="4" fontId="5" fillId="5" borderId="3" xfId="0" applyNumberFormat="1" applyFont="1" applyFill="1" applyBorder="1" applyAlignment="1">
      <alignment horizontal="center" vertical="center" wrapText="1"/>
    </xf>
    <xf numFmtId="4" fontId="5" fillId="5" borderId="4" xfId="0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left" vertical="center" wrapText="1"/>
    </xf>
    <xf numFmtId="4" fontId="5" fillId="6" borderId="9" xfId="0" applyNumberFormat="1" applyFont="1" applyFill="1" applyBorder="1" applyAlignment="1">
      <alignment horizontal="right" vertical="center"/>
    </xf>
    <xf numFmtId="4" fontId="5" fillId="6" borderId="10" xfId="0" applyNumberFormat="1" applyFont="1" applyFill="1" applyBorder="1" applyAlignment="1">
      <alignment horizontal="right" vertical="center"/>
    </xf>
    <xf numFmtId="0" fontId="6" fillId="0" borderId="7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3" fontId="11" fillId="0" borderId="0" xfId="0" applyNumberFormat="1" applyFont="1" applyAlignment="1">
      <alignment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" fontId="1" fillId="6" borderId="6" xfId="0" applyNumberFormat="1" applyFont="1" applyFill="1" applyBorder="1" applyAlignment="1">
      <alignment vertical="center"/>
    </xf>
    <xf numFmtId="0" fontId="10" fillId="2" borderId="5" xfId="0" applyFont="1" applyFill="1" applyBorder="1" applyAlignment="1">
      <alignment horizontal="left" vertical="center" wrapText="1"/>
    </xf>
    <xf numFmtId="3" fontId="14" fillId="2" borderId="6" xfId="0" applyNumberFormat="1" applyFont="1" applyFill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10" fillId="2" borderId="8" xfId="0" quotePrefix="1" applyFont="1" applyFill="1" applyBorder="1" applyAlignment="1">
      <alignment horizontal="left" vertical="center" wrapText="1"/>
    </xf>
    <xf numFmtId="3" fontId="14" fillId="2" borderId="9" xfId="0" applyNumberFormat="1" applyFont="1" applyFill="1" applyBorder="1" applyAlignment="1">
      <alignment horizontal="right" vertical="center"/>
    </xf>
    <xf numFmtId="4" fontId="0" fillId="0" borderId="9" xfId="0" applyNumberFormat="1" applyBorder="1" applyAlignment="1">
      <alignment vertical="center"/>
    </xf>
    <xf numFmtId="2" fontId="1" fillId="6" borderId="7" xfId="0" applyNumberFormat="1" applyFont="1" applyFill="1" applyBorder="1" applyAlignment="1">
      <alignment vertical="center"/>
    </xf>
    <xf numFmtId="2" fontId="0" fillId="0" borderId="7" xfId="0" applyNumberFormat="1" applyBorder="1" applyAlignment="1">
      <alignment vertical="center"/>
    </xf>
    <xf numFmtId="2" fontId="0" fillId="0" borderId="10" xfId="0" applyNumberForma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quotePrefix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Dobro" xfId="1" builtinId="26"/>
    <cellStyle name="Normalno" xfId="0" builtinId="0"/>
  </cellStyles>
  <dxfs count="0"/>
  <tableStyles count="0" defaultTableStyle="TableStyleMedium2" defaultPivotStyle="PivotStyleLight16"/>
  <colors>
    <mruColors>
      <color rgb="FF7AADD8"/>
      <color rgb="FF91BC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Topla plava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AL33"/>
  <sheetViews>
    <sheetView topLeftCell="A18" workbookViewId="0">
      <selection activeCell="A24" sqref="A24"/>
    </sheetView>
  </sheetViews>
  <sheetFormatPr defaultRowHeight="15" x14ac:dyDescent="0.25"/>
  <cols>
    <col min="1" max="1" width="70.7109375" customWidth="1"/>
    <col min="2" max="5" width="25.28515625" customWidth="1"/>
    <col min="6" max="7" width="15.7109375" customWidth="1"/>
  </cols>
  <sheetData>
    <row r="1" spans="1:7" ht="20.100000000000001" customHeight="1" x14ac:dyDescent="0.25">
      <c r="A1" s="185" t="s">
        <v>141</v>
      </c>
      <c r="B1" s="185"/>
      <c r="C1" s="185"/>
      <c r="D1" s="185"/>
      <c r="E1" s="185"/>
      <c r="F1" s="185"/>
      <c r="G1" s="185"/>
    </row>
    <row r="2" spans="1:7" ht="9.9499999999999993" customHeight="1" x14ac:dyDescent="0.25">
      <c r="A2" s="16"/>
      <c r="B2" s="16"/>
      <c r="C2" s="16"/>
      <c r="D2" s="16"/>
      <c r="E2" s="16"/>
      <c r="F2" s="16"/>
    </row>
    <row r="3" spans="1:7" ht="20.100000000000001" customHeight="1" x14ac:dyDescent="0.25">
      <c r="A3" s="185" t="s">
        <v>5</v>
      </c>
      <c r="B3" s="185"/>
      <c r="C3" s="185"/>
      <c r="D3" s="185"/>
      <c r="E3" s="185"/>
      <c r="F3" s="185"/>
      <c r="G3" s="185"/>
    </row>
    <row r="4" spans="1:7" ht="9.9499999999999993" customHeight="1" x14ac:dyDescent="0.25">
      <c r="A4" s="36"/>
      <c r="B4" s="16"/>
      <c r="C4" s="16"/>
      <c r="D4" s="16"/>
      <c r="E4" s="37"/>
      <c r="F4" s="37"/>
    </row>
    <row r="5" spans="1:7" ht="20.100000000000001" customHeight="1" x14ac:dyDescent="0.25">
      <c r="A5" s="185" t="s">
        <v>24</v>
      </c>
      <c r="B5" s="185"/>
      <c r="C5" s="185"/>
      <c r="D5" s="185"/>
      <c r="E5" s="185"/>
      <c r="F5" s="185"/>
      <c r="G5" s="185"/>
    </row>
    <row r="6" spans="1:7" ht="9.9499999999999993" customHeight="1" x14ac:dyDescent="0.25">
      <c r="A6" s="16"/>
      <c r="B6" s="14"/>
      <c r="C6" s="14"/>
      <c r="D6" s="14"/>
      <c r="E6" s="14"/>
      <c r="F6" s="14"/>
    </row>
    <row r="7" spans="1:7" ht="24.95" customHeight="1" x14ac:dyDescent="0.25">
      <c r="A7" s="5" t="s">
        <v>25</v>
      </c>
      <c r="B7" s="1"/>
      <c r="C7" s="1"/>
      <c r="D7" s="1"/>
      <c r="E7" s="1"/>
      <c r="F7" s="35"/>
    </row>
    <row r="8" spans="1:7" ht="35.1" customHeight="1" x14ac:dyDescent="0.25">
      <c r="A8" s="133" t="s">
        <v>3</v>
      </c>
      <c r="B8" s="134" t="s">
        <v>74</v>
      </c>
      <c r="C8" s="135" t="s">
        <v>77</v>
      </c>
      <c r="D8" s="135" t="s">
        <v>71</v>
      </c>
      <c r="E8" s="134" t="s">
        <v>78</v>
      </c>
      <c r="F8" s="135" t="s">
        <v>75</v>
      </c>
      <c r="G8" s="136" t="s">
        <v>76</v>
      </c>
    </row>
    <row r="9" spans="1:7" s="8" customFormat="1" ht="9.9499999999999993" customHeight="1" x14ac:dyDescent="0.25">
      <c r="A9" s="137">
        <v>1</v>
      </c>
      <c r="B9" s="138">
        <v>2</v>
      </c>
      <c r="C9" s="139">
        <v>3</v>
      </c>
      <c r="D9" s="138">
        <v>4</v>
      </c>
      <c r="E9" s="138">
        <v>5</v>
      </c>
      <c r="F9" s="139">
        <v>6</v>
      </c>
      <c r="G9" s="162">
        <v>7</v>
      </c>
    </row>
    <row r="10" spans="1:7" ht="24.95" customHeight="1" x14ac:dyDescent="0.25">
      <c r="A10" s="140" t="s">
        <v>0</v>
      </c>
      <c r="B10" s="141">
        <f>SUM(B11:B12)</f>
        <v>15908889.092839606</v>
      </c>
      <c r="C10" s="141">
        <f>SUM(C11:C12)</f>
        <v>19178400</v>
      </c>
      <c r="D10" s="141">
        <f t="shared" ref="D10:E10" si="0">SUM(D11:D12)</f>
        <v>19178400</v>
      </c>
      <c r="E10" s="141">
        <f t="shared" si="0"/>
        <v>7736019.0399999991</v>
      </c>
      <c r="F10" s="142">
        <f>E10/B10*100</f>
        <v>48.627022256895899</v>
      </c>
      <c r="G10" s="143">
        <f>E10/D10*100</f>
        <v>40.337145121595128</v>
      </c>
    </row>
    <row r="11" spans="1:7" ht="24.95" customHeight="1" x14ac:dyDescent="0.25">
      <c r="A11" s="144" t="s">
        <v>17</v>
      </c>
      <c r="B11" s="145">
        <v>15908889.092839606</v>
      </c>
      <c r="C11" s="145">
        <v>19178400</v>
      </c>
      <c r="D11" s="145">
        <v>19178400</v>
      </c>
      <c r="E11" s="145">
        <v>7731443.7699999996</v>
      </c>
      <c r="F11" s="146">
        <f t="shared" ref="F11:F16" si="1">E11/B11*100</f>
        <v>48.598263052068333</v>
      </c>
      <c r="G11" s="147">
        <f t="shared" ref="G11:G16" si="2">E11/D11*100</f>
        <v>40.31328875192925</v>
      </c>
    </row>
    <row r="12" spans="1:7" ht="24.95" customHeight="1" x14ac:dyDescent="0.25">
      <c r="A12" s="148" t="s">
        <v>22</v>
      </c>
      <c r="B12" s="145">
        <v>0</v>
      </c>
      <c r="C12" s="145">
        <v>0</v>
      </c>
      <c r="D12" s="145">
        <v>0</v>
      </c>
      <c r="E12" s="145">
        <v>4575.2700000000004</v>
      </c>
      <c r="F12" s="146" t="e">
        <f t="shared" si="1"/>
        <v>#DIV/0!</v>
      </c>
      <c r="G12" s="147" t="e">
        <f t="shared" si="2"/>
        <v>#DIV/0!</v>
      </c>
    </row>
    <row r="13" spans="1:7" ht="24.95" customHeight="1" x14ac:dyDescent="0.25">
      <c r="A13" s="149" t="s">
        <v>1</v>
      </c>
      <c r="B13" s="141">
        <f t="shared" ref="B13" si="3">SUM(B14:B15)</f>
        <v>10495307.34355299</v>
      </c>
      <c r="C13" s="141">
        <f t="shared" ref="C13" si="4">SUM(C14:C15)</f>
        <v>23671800</v>
      </c>
      <c r="D13" s="141">
        <f t="shared" ref="D13:E13" si="5">SUM(D14:D15)</f>
        <v>24793619</v>
      </c>
      <c r="E13" s="141">
        <f t="shared" si="5"/>
        <v>8869412.6400000006</v>
      </c>
      <c r="F13" s="142">
        <f t="shared" si="1"/>
        <v>84.508365021327975</v>
      </c>
      <c r="G13" s="143">
        <f t="shared" si="2"/>
        <v>35.772964971350092</v>
      </c>
    </row>
    <row r="14" spans="1:7" ht="24.95" customHeight="1" x14ac:dyDescent="0.25">
      <c r="A14" s="150" t="s">
        <v>18</v>
      </c>
      <c r="B14" s="145">
        <v>9904215.9745172206</v>
      </c>
      <c r="C14" s="145">
        <v>19178400</v>
      </c>
      <c r="D14" s="145">
        <v>19301070</v>
      </c>
      <c r="E14" s="145">
        <v>8352951.3200000003</v>
      </c>
      <c r="F14" s="151">
        <f t="shared" si="1"/>
        <v>84.337330097521061</v>
      </c>
      <c r="G14" s="152">
        <f t="shared" si="2"/>
        <v>43.277141215487021</v>
      </c>
    </row>
    <row r="15" spans="1:7" ht="24.95" customHeight="1" x14ac:dyDescent="0.25">
      <c r="A15" s="148" t="s">
        <v>19</v>
      </c>
      <c r="B15" s="145">
        <v>591091.36903576867</v>
      </c>
      <c r="C15" s="145">
        <v>4493400</v>
      </c>
      <c r="D15" s="145">
        <v>5492549</v>
      </c>
      <c r="E15" s="145">
        <v>516461.32</v>
      </c>
      <c r="F15" s="151">
        <f t="shared" si="1"/>
        <v>87.374194084831487</v>
      </c>
      <c r="G15" s="152">
        <f t="shared" si="2"/>
        <v>9.4029442431920049</v>
      </c>
    </row>
    <row r="16" spans="1:7" ht="24.95" customHeight="1" x14ac:dyDescent="0.25">
      <c r="A16" s="153" t="s">
        <v>26</v>
      </c>
      <c r="B16" s="154">
        <f t="shared" ref="B16:C16" si="6">B10-B13</f>
        <v>5413581.7492866162</v>
      </c>
      <c r="C16" s="154">
        <f t="shared" si="6"/>
        <v>-4493400</v>
      </c>
      <c r="D16" s="154">
        <f>D10-D13</f>
        <v>-5615219</v>
      </c>
      <c r="E16" s="154">
        <f>E10-E13</f>
        <v>-1133393.6000000015</v>
      </c>
      <c r="F16" s="155">
        <f t="shared" si="1"/>
        <v>-20.93611314079364</v>
      </c>
      <c r="G16" s="156">
        <f t="shared" si="2"/>
        <v>20.184316942936714</v>
      </c>
    </row>
    <row r="17" spans="1:38" x14ac:dyDescent="0.25">
      <c r="A17" s="16"/>
      <c r="B17" s="38"/>
      <c r="C17" s="38"/>
      <c r="D17" s="39"/>
      <c r="E17" s="39"/>
      <c r="F17" s="40"/>
      <c r="G17" s="40"/>
    </row>
    <row r="18" spans="1:38" ht="24.95" customHeight="1" x14ac:dyDescent="0.25">
      <c r="A18" s="5" t="s">
        <v>27</v>
      </c>
      <c r="B18" s="38"/>
      <c r="C18" s="38"/>
      <c r="D18" s="39"/>
      <c r="E18" s="39"/>
      <c r="F18" s="40"/>
      <c r="G18" s="40"/>
    </row>
    <row r="19" spans="1:38" ht="35.1" customHeight="1" x14ac:dyDescent="0.25">
      <c r="A19" s="133" t="s">
        <v>3</v>
      </c>
      <c r="B19" s="134" t="s">
        <v>74</v>
      </c>
      <c r="C19" s="135" t="s">
        <v>77</v>
      </c>
      <c r="D19" s="135" t="s">
        <v>71</v>
      </c>
      <c r="E19" s="134" t="s">
        <v>78</v>
      </c>
      <c r="F19" s="157" t="s">
        <v>75</v>
      </c>
      <c r="G19" s="158" t="s">
        <v>76</v>
      </c>
    </row>
    <row r="20" spans="1:38" s="8" customFormat="1" ht="9.9499999999999993" customHeight="1" x14ac:dyDescent="0.25">
      <c r="A20" s="137">
        <v>1</v>
      </c>
      <c r="B20" s="138">
        <v>2</v>
      </c>
      <c r="C20" s="138">
        <v>3</v>
      </c>
      <c r="D20" s="138">
        <v>4</v>
      </c>
      <c r="E20" s="138">
        <v>5</v>
      </c>
      <c r="F20" s="138">
        <v>6</v>
      </c>
      <c r="G20" s="162">
        <v>7</v>
      </c>
    </row>
    <row r="21" spans="1:38" ht="24.95" customHeight="1" x14ac:dyDescent="0.25">
      <c r="A21" s="144" t="s">
        <v>20</v>
      </c>
      <c r="B21" s="145">
        <v>0</v>
      </c>
      <c r="C21" s="145">
        <v>0</v>
      </c>
      <c r="D21" s="145">
        <v>0</v>
      </c>
      <c r="E21" s="145">
        <v>0</v>
      </c>
      <c r="F21" s="146" t="e">
        <f t="shared" ref="F21:F25" si="7">E21/B21*100</f>
        <v>#DIV/0!</v>
      </c>
      <c r="G21" s="147" t="e">
        <f t="shared" ref="G21:G24" si="8">E21/D21*100</f>
        <v>#DIV/0!</v>
      </c>
    </row>
    <row r="22" spans="1:38" ht="24.95" customHeight="1" x14ac:dyDescent="0.25">
      <c r="A22" s="144" t="s">
        <v>21</v>
      </c>
      <c r="B22" s="145">
        <v>0</v>
      </c>
      <c r="C22" s="145">
        <v>0</v>
      </c>
      <c r="D22" s="145">
        <v>0</v>
      </c>
      <c r="E22" s="145">
        <v>0</v>
      </c>
      <c r="F22" s="146" t="e">
        <f t="shared" si="7"/>
        <v>#DIV/0!</v>
      </c>
      <c r="G22" s="147" t="e">
        <f t="shared" si="8"/>
        <v>#DIV/0!</v>
      </c>
    </row>
    <row r="23" spans="1:38" s="4" customFormat="1" ht="24.95" customHeight="1" x14ac:dyDescent="0.25">
      <c r="A23" s="159" t="s">
        <v>23</v>
      </c>
      <c r="B23" s="141">
        <f>B21-B22</f>
        <v>0</v>
      </c>
      <c r="C23" s="141">
        <f t="shared" ref="C23:E23" si="9">C21-C22</f>
        <v>0</v>
      </c>
      <c r="D23" s="141">
        <f t="shared" si="9"/>
        <v>0</v>
      </c>
      <c r="E23" s="141">
        <f t="shared" si="9"/>
        <v>0</v>
      </c>
      <c r="F23" s="142" t="e">
        <f t="shared" si="7"/>
        <v>#DIV/0!</v>
      </c>
      <c r="G23" s="143" t="e">
        <f t="shared" si="8"/>
        <v>#DIV/0!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</row>
    <row r="24" spans="1:38" s="4" customFormat="1" ht="24.95" customHeight="1" x14ac:dyDescent="0.25">
      <c r="A24" s="159" t="s">
        <v>28</v>
      </c>
      <c r="B24" s="141">
        <v>1509713.8841329881</v>
      </c>
      <c r="C24" s="141">
        <v>4493400</v>
      </c>
      <c r="D24" s="141">
        <v>5615219.2999999998</v>
      </c>
      <c r="E24" s="141">
        <v>5615219.2999999998</v>
      </c>
      <c r="F24" s="142">
        <f t="shared" si="7"/>
        <v>371.93930313655147</v>
      </c>
      <c r="G24" s="143">
        <f t="shared" si="8"/>
        <v>100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</row>
    <row r="25" spans="1:38" ht="24.95" customHeight="1" x14ac:dyDescent="0.25">
      <c r="A25" s="153" t="s">
        <v>29</v>
      </c>
      <c r="B25" s="154">
        <f t="shared" ref="B25" si="10">B16+B24</f>
        <v>6923295.633419604</v>
      </c>
      <c r="C25" s="154">
        <v>0</v>
      </c>
      <c r="D25" s="154">
        <v>0</v>
      </c>
      <c r="E25" s="154">
        <f>E16+E24</f>
        <v>4481825.6999999983</v>
      </c>
      <c r="F25" s="160">
        <f t="shared" si="7"/>
        <v>64.735437244159726</v>
      </c>
      <c r="G25" s="161" t="e">
        <f>E25/D25*100</f>
        <v>#DIV/0!</v>
      </c>
    </row>
    <row r="26" spans="1:38" x14ac:dyDescent="0.25">
      <c r="A26" s="41"/>
      <c r="B26" s="42"/>
      <c r="C26" s="42"/>
      <c r="D26" s="42"/>
      <c r="E26" s="42"/>
      <c r="F26" s="42"/>
    </row>
    <row r="27" spans="1:38" s="6" customFormat="1" ht="12.75" x14ac:dyDescent="0.2">
      <c r="A27" s="184" t="s">
        <v>32</v>
      </c>
      <c r="B27" s="184"/>
      <c r="C27" s="184"/>
      <c r="D27" s="184"/>
      <c r="E27" s="184"/>
      <c r="F27" s="184"/>
      <c r="G27" s="184"/>
    </row>
    <row r="28" spans="1:38" s="6" customFormat="1" ht="15" customHeight="1" x14ac:dyDescent="0.2">
      <c r="A28" s="186" t="s">
        <v>16</v>
      </c>
      <c r="B28" s="186"/>
      <c r="C28" s="186"/>
      <c r="D28" s="186"/>
      <c r="E28" s="186"/>
      <c r="F28" s="186"/>
      <c r="G28" s="186"/>
    </row>
    <row r="29" spans="1:38" s="6" customFormat="1" ht="15" customHeight="1" x14ac:dyDescent="0.2">
      <c r="A29" s="186" t="s">
        <v>30</v>
      </c>
      <c r="B29" s="186"/>
      <c r="C29" s="186"/>
      <c r="D29" s="186"/>
      <c r="E29" s="186"/>
      <c r="F29" s="186"/>
      <c r="G29" s="186"/>
    </row>
    <row r="30" spans="1:38" s="6" customFormat="1" ht="36.75" customHeight="1" x14ac:dyDescent="0.2">
      <c r="A30" s="186"/>
      <c r="B30" s="186"/>
      <c r="C30" s="186"/>
      <c r="D30" s="186"/>
      <c r="E30" s="186"/>
      <c r="F30" s="186"/>
      <c r="G30" s="186"/>
    </row>
    <row r="31" spans="1:38" s="6" customFormat="1" ht="15" customHeight="1" x14ac:dyDescent="0.2">
      <c r="A31" s="183" t="s">
        <v>33</v>
      </c>
      <c r="B31" s="183"/>
      <c r="C31" s="183"/>
      <c r="D31" s="183"/>
      <c r="E31" s="183"/>
      <c r="F31" s="183"/>
      <c r="G31" s="183"/>
    </row>
    <row r="32" spans="1:38" s="6" customFormat="1" ht="12.75" x14ac:dyDescent="0.2">
      <c r="A32" s="183"/>
      <c r="B32" s="183"/>
      <c r="C32" s="183"/>
      <c r="D32" s="183"/>
      <c r="E32" s="183"/>
      <c r="F32" s="183"/>
      <c r="G32" s="183"/>
    </row>
    <row r="33" s="6" customFormat="1" ht="12.75" x14ac:dyDescent="0.2"/>
  </sheetData>
  <mergeCells count="7">
    <mergeCell ref="A31:G32"/>
    <mergeCell ref="A27:G27"/>
    <mergeCell ref="A1:G1"/>
    <mergeCell ref="A3:G3"/>
    <mergeCell ref="A5:G5"/>
    <mergeCell ref="A28:G28"/>
    <mergeCell ref="A29:G30"/>
  </mergeCells>
  <pageMargins left="0.70866141732283472" right="0.70866141732283472" top="0.55118110236220474" bottom="0.74803149606299213" header="0.19685039370078741" footer="0.31496062992125984"/>
  <pageSetup paperSize="9" scale="64" fitToHeight="0" orientation="landscape" r:id="rId1"/>
  <headerFooter>
    <oddHeader>&amp;LUpravno vijeće 
33. sjednica&amp;C&amp;F&amp;R23. kolovoz 2023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J104"/>
  <sheetViews>
    <sheetView topLeftCell="A82" workbookViewId="0">
      <selection activeCell="B88" sqref="B88"/>
    </sheetView>
  </sheetViews>
  <sheetFormatPr defaultRowHeight="15" x14ac:dyDescent="0.25"/>
  <cols>
    <col min="1" max="1" width="10.7109375" style="11" customWidth="1"/>
    <col min="2" max="2" width="75.7109375" style="11" customWidth="1"/>
    <col min="3" max="6" width="15.7109375" style="13" customWidth="1"/>
    <col min="7" max="8" width="15.7109375" style="10" customWidth="1"/>
    <col min="9" max="13" width="9.140625" style="11"/>
    <col min="14" max="14" width="10.140625" style="11" bestFit="1" customWidth="1"/>
    <col min="15" max="15" width="10.140625" style="11" customWidth="1"/>
    <col min="16" max="16" width="10.140625" style="11" bestFit="1" customWidth="1"/>
    <col min="17" max="16384" width="9.140625" style="11"/>
  </cols>
  <sheetData>
    <row r="1" spans="1:8" ht="9.9499999999999993" customHeight="1" x14ac:dyDescent="0.25">
      <c r="A1" s="44"/>
      <c r="B1" s="44"/>
      <c r="C1" s="45"/>
      <c r="D1" s="45"/>
      <c r="E1" s="45"/>
      <c r="F1" s="45"/>
    </row>
    <row r="2" spans="1:8" ht="20.100000000000001" customHeight="1" x14ac:dyDescent="0.25">
      <c r="A2" s="187" t="s">
        <v>5</v>
      </c>
      <c r="B2" s="187"/>
      <c r="C2" s="187"/>
      <c r="D2" s="187"/>
      <c r="E2" s="187"/>
      <c r="F2" s="187"/>
      <c r="G2" s="187"/>
      <c r="H2" s="187"/>
    </row>
    <row r="3" spans="1:8" ht="5.0999999999999996" customHeight="1" x14ac:dyDescent="0.25">
      <c r="A3" s="163"/>
      <c r="B3" s="163"/>
      <c r="C3" s="164"/>
      <c r="D3" s="164"/>
      <c r="E3" s="165"/>
      <c r="F3" s="165"/>
      <c r="G3" s="43"/>
      <c r="H3" s="43"/>
    </row>
    <row r="4" spans="1:8" ht="20.100000000000001" customHeight="1" x14ac:dyDescent="0.25">
      <c r="A4" s="187" t="s">
        <v>31</v>
      </c>
      <c r="B4" s="187"/>
      <c r="C4" s="187"/>
      <c r="D4" s="187"/>
      <c r="E4" s="187"/>
      <c r="F4" s="187"/>
      <c r="G4" s="187"/>
      <c r="H4" s="187"/>
    </row>
    <row r="5" spans="1:8" ht="5.0999999999999996" customHeight="1" x14ac:dyDescent="0.25">
      <c r="A5" s="163"/>
      <c r="B5" s="163"/>
      <c r="C5" s="164"/>
      <c r="D5" s="164"/>
      <c r="E5" s="165"/>
      <c r="F5" s="165"/>
      <c r="G5" s="43"/>
      <c r="H5" s="43"/>
    </row>
    <row r="6" spans="1:8" ht="20.100000000000001" customHeight="1" x14ac:dyDescent="0.25">
      <c r="A6" s="187" t="s">
        <v>7</v>
      </c>
      <c r="B6" s="187"/>
      <c r="C6" s="187"/>
      <c r="D6" s="187"/>
      <c r="E6" s="187"/>
      <c r="F6" s="187"/>
      <c r="G6" s="187"/>
      <c r="H6" s="187"/>
    </row>
    <row r="7" spans="1:8" ht="20.100000000000001" customHeight="1" x14ac:dyDescent="0.25">
      <c r="A7" s="44"/>
      <c r="B7" s="44"/>
      <c r="C7" s="45"/>
      <c r="D7" s="45"/>
      <c r="E7" s="12"/>
      <c r="F7" s="12"/>
    </row>
    <row r="8" spans="1:8" ht="45" x14ac:dyDescent="0.25">
      <c r="A8" s="46" t="s">
        <v>72</v>
      </c>
      <c r="B8" s="47" t="s">
        <v>73</v>
      </c>
      <c r="C8" s="48" t="s">
        <v>74</v>
      </c>
      <c r="D8" s="48" t="s">
        <v>77</v>
      </c>
      <c r="E8" s="48" t="s">
        <v>71</v>
      </c>
      <c r="F8" s="48" t="s">
        <v>78</v>
      </c>
      <c r="G8" s="49" t="s">
        <v>75</v>
      </c>
      <c r="H8" s="50" t="s">
        <v>76</v>
      </c>
    </row>
    <row r="9" spans="1:8" ht="9.9499999999999993" customHeight="1" x14ac:dyDescent="0.25">
      <c r="A9" s="51">
        <v>1</v>
      </c>
      <c r="B9" s="52">
        <v>1</v>
      </c>
      <c r="C9" s="53">
        <v>2</v>
      </c>
      <c r="D9" s="53">
        <v>7</v>
      </c>
      <c r="E9" s="53">
        <v>4</v>
      </c>
      <c r="F9" s="53">
        <v>5</v>
      </c>
      <c r="G9" s="53">
        <v>6</v>
      </c>
      <c r="H9" s="54">
        <v>7</v>
      </c>
    </row>
    <row r="10" spans="1:8" ht="24.95" customHeight="1" x14ac:dyDescent="0.25">
      <c r="A10" s="55"/>
      <c r="B10" s="56" t="s">
        <v>8</v>
      </c>
      <c r="C10" s="57">
        <f>C11+C41</f>
        <v>15908889.092839606</v>
      </c>
      <c r="D10" s="57">
        <f t="shared" ref="D10:F10" si="0">D11+D41</f>
        <v>19178400</v>
      </c>
      <c r="E10" s="57">
        <f t="shared" si="0"/>
        <v>19178400</v>
      </c>
      <c r="F10" s="57">
        <f t="shared" si="0"/>
        <v>7736019.0399999991</v>
      </c>
      <c r="G10" s="107">
        <f t="shared" ref="G10:G13" si="1">F10/C10*100</f>
        <v>48.627022256895899</v>
      </c>
      <c r="H10" s="108">
        <f t="shared" ref="H10:H13" si="2">F10/E10*100</f>
        <v>40.337145121595128</v>
      </c>
    </row>
    <row r="11" spans="1:8" ht="24.95" customHeight="1" x14ac:dyDescent="0.25">
      <c r="A11" s="95">
        <v>6</v>
      </c>
      <c r="B11" s="109" t="s">
        <v>34</v>
      </c>
      <c r="C11" s="110">
        <f>C12+C22+C29+C32+C37</f>
        <v>15908889.092839606</v>
      </c>
      <c r="D11" s="110">
        <f t="shared" ref="D11:F11" si="3">D12+D22+D29+D32+D37</f>
        <v>19178400</v>
      </c>
      <c r="E11" s="110">
        <f t="shared" si="3"/>
        <v>19178400</v>
      </c>
      <c r="F11" s="110">
        <f t="shared" si="3"/>
        <v>7731443.7699999996</v>
      </c>
      <c r="G11" s="111">
        <f t="shared" si="1"/>
        <v>48.598263052068333</v>
      </c>
      <c r="H11" s="112">
        <f t="shared" si="2"/>
        <v>40.31328875192925</v>
      </c>
    </row>
    <row r="12" spans="1:8" ht="24.95" customHeight="1" x14ac:dyDescent="0.25">
      <c r="A12" s="65" t="s">
        <v>35</v>
      </c>
      <c r="B12" s="113" t="s">
        <v>9</v>
      </c>
      <c r="C12" s="89">
        <f>C13+C15+C17+C20</f>
        <v>782266.67595726321</v>
      </c>
      <c r="D12" s="89">
        <f t="shared" ref="D12:F12" si="4">D13+D15+D17+D20</f>
        <v>2229700</v>
      </c>
      <c r="E12" s="89">
        <f t="shared" si="4"/>
        <v>2229700</v>
      </c>
      <c r="F12" s="89">
        <f t="shared" si="4"/>
        <v>582072.18000000005</v>
      </c>
      <c r="G12" s="114">
        <f t="shared" si="1"/>
        <v>74.408408013509685</v>
      </c>
      <c r="H12" s="115">
        <f t="shared" si="2"/>
        <v>26.105403417500117</v>
      </c>
    </row>
    <row r="13" spans="1:8" ht="24.95" customHeight="1" x14ac:dyDescent="0.25">
      <c r="A13" s="71" t="s">
        <v>36</v>
      </c>
      <c r="B13" s="116" t="s">
        <v>37</v>
      </c>
      <c r="C13" s="83">
        <f t="shared" ref="C13:F13" si="5">C14</f>
        <v>286570.37494193378</v>
      </c>
      <c r="D13" s="83">
        <f t="shared" si="5"/>
        <v>663600</v>
      </c>
      <c r="E13" s="83">
        <f t="shared" si="5"/>
        <v>663600</v>
      </c>
      <c r="F13" s="83">
        <f t="shared" si="5"/>
        <v>238700.64</v>
      </c>
      <c r="G13" s="117">
        <f t="shared" si="1"/>
        <v>83.29564423690573</v>
      </c>
      <c r="H13" s="118">
        <f t="shared" si="2"/>
        <v>35.970560578661846</v>
      </c>
    </row>
    <row r="14" spans="1:8" ht="24.95" customHeight="1" x14ac:dyDescent="0.25">
      <c r="A14" s="77" t="s">
        <v>38</v>
      </c>
      <c r="B14" s="100" t="s">
        <v>39</v>
      </c>
      <c r="C14" s="119">
        <v>286570.37494193378</v>
      </c>
      <c r="D14" s="119">
        <v>663600</v>
      </c>
      <c r="E14" s="119">
        <v>663600</v>
      </c>
      <c r="F14" s="119">
        <v>238700.64</v>
      </c>
      <c r="G14" s="120">
        <f t="shared" ref="G14" si="6">F14/C14*100</f>
        <v>83.29564423690573</v>
      </c>
      <c r="H14" s="121">
        <f t="shared" ref="H14" si="7">F14/E14*100</f>
        <v>35.970560578661846</v>
      </c>
    </row>
    <row r="15" spans="1:8" ht="24.95" customHeight="1" x14ac:dyDescent="0.25">
      <c r="A15" s="71" t="s">
        <v>40</v>
      </c>
      <c r="B15" s="116" t="s">
        <v>41</v>
      </c>
      <c r="C15" s="83">
        <f t="shared" ref="C15:F15" si="8">C16</f>
        <v>178569.99800915789</v>
      </c>
      <c r="D15" s="83">
        <f t="shared" si="8"/>
        <v>371600</v>
      </c>
      <c r="E15" s="83">
        <f t="shared" si="8"/>
        <v>371600</v>
      </c>
      <c r="F15" s="83">
        <f t="shared" si="8"/>
        <v>212356.5</v>
      </c>
      <c r="G15" s="117">
        <f t="shared" ref="G15:G42" si="9">F15/C15*100</f>
        <v>118.92059269055342</v>
      </c>
      <c r="H15" s="118">
        <f t="shared" ref="H15:H42" si="10">F15/E15*100</f>
        <v>57.146528525296013</v>
      </c>
    </row>
    <row r="16" spans="1:8" ht="24.95" customHeight="1" x14ac:dyDescent="0.25">
      <c r="A16" s="77" t="s">
        <v>42</v>
      </c>
      <c r="B16" s="100" t="s">
        <v>43</v>
      </c>
      <c r="C16" s="119">
        <v>178569.99800915789</v>
      </c>
      <c r="D16" s="119">
        <v>371600</v>
      </c>
      <c r="E16" s="119">
        <v>371600</v>
      </c>
      <c r="F16" s="119">
        <v>212356.5</v>
      </c>
      <c r="G16" s="120">
        <f t="shared" si="9"/>
        <v>118.92059269055342</v>
      </c>
      <c r="H16" s="121">
        <f t="shared" si="10"/>
        <v>57.146528525296013</v>
      </c>
    </row>
    <row r="17" spans="1:8" ht="24.95" customHeight="1" x14ac:dyDescent="0.25">
      <c r="A17" s="71" t="s">
        <v>44</v>
      </c>
      <c r="B17" s="116" t="s">
        <v>45</v>
      </c>
      <c r="C17" s="83">
        <f t="shared" ref="C17:F17" si="11">SUM(C18:C19)</f>
        <v>315578.52279514231</v>
      </c>
      <c r="D17" s="83">
        <f t="shared" si="11"/>
        <v>1194500</v>
      </c>
      <c r="E17" s="83">
        <f t="shared" si="11"/>
        <v>1194500</v>
      </c>
      <c r="F17" s="83">
        <f t="shared" si="11"/>
        <v>131015.03999999999</v>
      </c>
      <c r="G17" s="117">
        <f t="shared" si="9"/>
        <v>41.515829036644661</v>
      </c>
      <c r="H17" s="118">
        <f t="shared" si="10"/>
        <v>10.96819087484303</v>
      </c>
    </row>
    <row r="18" spans="1:8" ht="24.95" customHeight="1" x14ac:dyDescent="0.25">
      <c r="A18" s="77" t="s">
        <v>46</v>
      </c>
      <c r="B18" s="100" t="s">
        <v>47</v>
      </c>
      <c r="C18" s="119">
        <v>243245.34209303866</v>
      </c>
      <c r="D18" s="119">
        <v>199100</v>
      </c>
      <c r="E18" s="119">
        <v>199100</v>
      </c>
      <c r="F18" s="119">
        <v>131015.03999999999</v>
      </c>
      <c r="G18" s="120">
        <f t="shared" si="9"/>
        <v>53.861273919024597</v>
      </c>
      <c r="H18" s="121">
        <f t="shared" si="10"/>
        <v>65.803636363636357</v>
      </c>
    </row>
    <row r="19" spans="1:8" ht="24.95" customHeight="1" x14ac:dyDescent="0.25">
      <c r="A19" s="77" t="s">
        <v>48</v>
      </c>
      <c r="B19" s="100" t="s">
        <v>49</v>
      </c>
      <c r="C19" s="119">
        <v>72333.180702103651</v>
      </c>
      <c r="D19" s="119">
        <v>995400</v>
      </c>
      <c r="E19" s="119">
        <v>995400</v>
      </c>
      <c r="F19" s="119">
        <v>0</v>
      </c>
      <c r="G19" s="120">
        <f t="shared" si="9"/>
        <v>0</v>
      </c>
      <c r="H19" s="121">
        <f t="shared" si="10"/>
        <v>0</v>
      </c>
    </row>
    <row r="20" spans="1:8" ht="24.95" customHeight="1" x14ac:dyDescent="0.25">
      <c r="A20" s="71" t="s">
        <v>50</v>
      </c>
      <c r="B20" s="116" t="s">
        <v>51</v>
      </c>
      <c r="C20" s="83">
        <f t="shared" ref="C20:F20" si="12">C21</f>
        <v>1547.7802110292653</v>
      </c>
      <c r="D20" s="83">
        <f t="shared" si="12"/>
        <v>0</v>
      </c>
      <c r="E20" s="83">
        <f t="shared" si="12"/>
        <v>0</v>
      </c>
      <c r="F20" s="83">
        <f t="shared" si="12"/>
        <v>0</v>
      </c>
      <c r="G20" s="117">
        <f t="shared" si="9"/>
        <v>0</v>
      </c>
      <c r="H20" s="118" t="e">
        <f t="shared" si="10"/>
        <v>#DIV/0!</v>
      </c>
    </row>
    <row r="21" spans="1:8" ht="24.95" customHeight="1" x14ac:dyDescent="0.25">
      <c r="A21" s="77" t="s">
        <v>52</v>
      </c>
      <c r="B21" s="100" t="s">
        <v>53</v>
      </c>
      <c r="C21" s="119">
        <v>1547.7802110292653</v>
      </c>
      <c r="D21" s="119">
        <v>0</v>
      </c>
      <c r="E21" s="119">
        <v>0</v>
      </c>
      <c r="F21" s="119">
        <v>0</v>
      </c>
      <c r="G21" s="120">
        <f t="shared" si="9"/>
        <v>0</v>
      </c>
      <c r="H21" s="121" t="e">
        <f t="shared" si="10"/>
        <v>#DIV/0!</v>
      </c>
    </row>
    <row r="22" spans="1:8" ht="24.95" customHeight="1" x14ac:dyDescent="0.25">
      <c r="A22" s="65">
        <v>64</v>
      </c>
      <c r="B22" s="113" t="s">
        <v>54</v>
      </c>
      <c r="C22" s="89">
        <f t="shared" ref="C22" si="13">C23+C27</f>
        <v>8699.2580795009617</v>
      </c>
      <c r="D22" s="89">
        <f t="shared" ref="D22:F22" si="14">D23+D27</f>
        <v>14580</v>
      </c>
      <c r="E22" s="89">
        <f t="shared" si="14"/>
        <v>14580</v>
      </c>
      <c r="F22" s="89">
        <f t="shared" si="14"/>
        <v>26756.549999999996</v>
      </c>
      <c r="G22" s="114">
        <f t="shared" si="9"/>
        <v>307.57278098289163</v>
      </c>
      <c r="H22" s="115">
        <f t="shared" si="10"/>
        <v>183.51543209876539</v>
      </c>
    </row>
    <row r="23" spans="1:8" ht="24.95" customHeight="1" x14ac:dyDescent="0.25">
      <c r="A23" s="71">
        <v>641</v>
      </c>
      <c r="B23" s="116" t="s">
        <v>55</v>
      </c>
      <c r="C23" s="83">
        <f t="shared" ref="C23" si="15">SUM(C24:C26)</f>
        <v>1634.5782732762625</v>
      </c>
      <c r="D23" s="83">
        <f t="shared" ref="D23:F23" si="16">SUM(D24:D26)</f>
        <v>1280</v>
      </c>
      <c r="E23" s="83">
        <f t="shared" si="16"/>
        <v>1280</v>
      </c>
      <c r="F23" s="83">
        <f t="shared" si="16"/>
        <v>142.43</v>
      </c>
      <c r="G23" s="117">
        <f t="shared" si="9"/>
        <v>8.7135625334430031</v>
      </c>
      <c r="H23" s="118">
        <f t="shared" si="10"/>
        <v>11.12734375</v>
      </c>
    </row>
    <row r="24" spans="1:8" ht="24.95" customHeight="1" x14ac:dyDescent="0.25">
      <c r="A24" s="77">
        <v>6413</v>
      </c>
      <c r="B24" s="100" t="s">
        <v>56</v>
      </c>
      <c r="C24" s="119">
        <v>33.58550666932112</v>
      </c>
      <c r="D24" s="119">
        <v>0</v>
      </c>
      <c r="E24" s="119">
        <v>0</v>
      </c>
      <c r="F24" s="119">
        <v>0</v>
      </c>
      <c r="G24" s="120">
        <f t="shared" si="9"/>
        <v>0</v>
      </c>
      <c r="H24" s="121" t="e">
        <f t="shared" si="10"/>
        <v>#DIV/0!</v>
      </c>
    </row>
    <row r="25" spans="1:8" ht="24.95" customHeight="1" x14ac:dyDescent="0.25">
      <c r="A25" s="77">
        <v>6414</v>
      </c>
      <c r="B25" s="100" t="s">
        <v>57</v>
      </c>
      <c r="C25" s="119">
        <v>1490.055079965492</v>
      </c>
      <c r="D25" s="119">
        <v>1280</v>
      </c>
      <c r="E25" s="119">
        <v>1280</v>
      </c>
      <c r="F25" s="119">
        <v>138.30000000000001</v>
      </c>
      <c r="G25" s="120">
        <f t="shared" si="9"/>
        <v>9.281536089471464</v>
      </c>
      <c r="H25" s="121">
        <f t="shared" si="10"/>
        <v>10.804687500000002</v>
      </c>
    </row>
    <row r="26" spans="1:8" ht="24.95" customHeight="1" x14ac:dyDescent="0.25">
      <c r="A26" s="77">
        <v>6415</v>
      </c>
      <c r="B26" s="100" t="s">
        <v>58</v>
      </c>
      <c r="C26" s="119">
        <v>110.93768664144933</v>
      </c>
      <c r="D26" s="119">
        <v>0</v>
      </c>
      <c r="E26" s="119">
        <v>0</v>
      </c>
      <c r="F26" s="119">
        <v>4.13</v>
      </c>
      <c r="G26" s="120">
        <f t="shared" si="9"/>
        <v>3.7228106381451438</v>
      </c>
      <c r="H26" s="121" t="e">
        <f t="shared" si="10"/>
        <v>#DIV/0!</v>
      </c>
    </row>
    <row r="27" spans="1:8" ht="24.95" customHeight="1" x14ac:dyDescent="0.25">
      <c r="A27" s="71">
        <v>642</v>
      </c>
      <c r="B27" s="116" t="s">
        <v>59</v>
      </c>
      <c r="C27" s="83">
        <f t="shared" ref="C27:F27" si="17">C28</f>
        <v>7064.6798062246999</v>
      </c>
      <c r="D27" s="83">
        <f t="shared" si="17"/>
        <v>13300</v>
      </c>
      <c r="E27" s="83">
        <f t="shared" si="17"/>
        <v>13300</v>
      </c>
      <c r="F27" s="83">
        <f t="shared" si="17"/>
        <v>26614.119999999995</v>
      </c>
      <c r="G27" s="117">
        <f t="shared" si="9"/>
        <v>376.72082429765965</v>
      </c>
      <c r="H27" s="118">
        <f t="shared" si="10"/>
        <v>200.1061654135338</v>
      </c>
    </row>
    <row r="28" spans="1:8" ht="24.95" customHeight="1" x14ac:dyDescent="0.25">
      <c r="A28" s="77">
        <v>6429</v>
      </c>
      <c r="B28" s="100" t="s">
        <v>60</v>
      </c>
      <c r="C28" s="119">
        <v>7064.6798062246999</v>
      </c>
      <c r="D28" s="119">
        <v>13300</v>
      </c>
      <c r="E28" s="119">
        <v>13300</v>
      </c>
      <c r="F28" s="119">
        <v>26614.119999999995</v>
      </c>
      <c r="G28" s="120">
        <f t="shared" si="9"/>
        <v>376.72082429765965</v>
      </c>
      <c r="H28" s="121">
        <f t="shared" si="10"/>
        <v>200.1061654135338</v>
      </c>
    </row>
    <row r="29" spans="1:8" ht="24.95" customHeight="1" x14ac:dyDescent="0.25">
      <c r="A29" s="65">
        <v>65</v>
      </c>
      <c r="B29" s="113" t="s">
        <v>61</v>
      </c>
      <c r="C29" s="89">
        <f t="shared" ref="C29:F30" si="18">C30</f>
        <v>92849.206981219715</v>
      </c>
      <c r="D29" s="89">
        <f t="shared" si="18"/>
        <v>43200</v>
      </c>
      <c r="E29" s="89">
        <f t="shared" si="18"/>
        <v>43200</v>
      </c>
      <c r="F29" s="89">
        <f t="shared" si="18"/>
        <v>35660.78</v>
      </c>
      <c r="G29" s="114">
        <f t="shared" si="9"/>
        <v>38.40719932827534</v>
      </c>
      <c r="H29" s="115">
        <f t="shared" si="10"/>
        <v>82.548101851851854</v>
      </c>
    </row>
    <row r="30" spans="1:8" ht="24.95" customHeight="1" x14ac:dyDescent="0.25">
      <c r="A30" s="71">
        <v>652</v>
      </c>
      <c r="B30" s="116" t="s">
        <v>62</v>
      </c>
      <c r="C30" s="83">
        <f t="shared" si="18"/>
        <v>92849.206981219715</v>
      </c>
      <c r="D30" s="83">
        <f t="shared" si="18"/>
        <v>43200</v>
      </c>
      <c r="E30" s="83">
        <f t="shared" si="18"/>
        <v>43200</v>
      </c>
      <c r="F30" s="83">
        <f t="shared" si="18"/>
        <v>35660.78</v>
      </c>
      <c r="G30" s="117">
        <f t="shared" si="9"/>
        <v>38.40719932827534</v>
      </c>
      <c r="H30" s="118">
        <f t="shared" si="10"/>
        <v>82.548101851851854</v>
      </c>
    </row>
    <row r="31" spans="1:8" ht="24.95" customHeight="1" x14ac:dyDescent="0.25">
      <c r="A31" s="77">
        <v>6526</v>
      </c>
      <c r="B31" s="100" t="s">
        <v>63</v>
      </c>
      <c r="C31" s="119">
        <v>92849.206981219715</v>
      </c>
      <c r="D31" s="119">
        <v>43200</v>
      </c>
      <c r="E31" s="119">
        <v>43200</v>
      </c>
      <c r="F31" s="119">
        <v>35660.78</v>
      </c>
      <c r="G31" s="120">
        <f t="shared" si="9"/>
        <v>38.40719932827534</v>
      </c>
      <c r="H31" s="121">
        <f t="shared" si="10"/>
        <v>82.548101851851854</v>
      </c>
    </row>
    <row r="32" spans="1:8" ht="24.95" customHeight="1" x14ac:dyDescent="0.25">
      <c r="A32" s="65">
        <v>66</v>
      </c>
      <c r="B32" s="113" t="s">
        <v>64</v>
      </c>
      <c r="C32" s="89">
        <f t="shared" ref="C32" si="19">C33+C35</f>
        <v>2812897.1584046721</v>
      </c>
      <c r="D32" s="89">
        <f t="shared" ref="D32:F32" si="20">D33+D35</f>
        <v>5843100</v>
      </c>
      <c r="E32" s="89">
        <f t="shared" si="20"/>
        <v>5843100</v>
      </c>
      <c r="F32" s="89">
        <f t="shared" si="20"/>
        <v>2883629.62</v>
      </c>
      <c r="G32" s="114">
        <f t="shared" si="9"/>
        <v>102.51457687971231</v>
      </c>
      <c r="H32" s="115">
        <f t="shared" si="10"/>
        <v>49.351022915917923</v>
      </c>
    </row>
    <row r="33" spans="1:10" ht="24.95" customHeight="1" x14ac:dyDescent="0.25">
      <c r="A33" s="71">
        <v>661</v>
      </c>
      <c r="B33" s="116" t="s">
        <v>65</v>
      </c>
      <c r="C33" s="83">
        <f t="shared" ref="C33:F33" si="21">C34</f>
        <v>2808829.2083084481</v>
      </c>
      <c r="D33" s="83">
        <f t="shared" si="21"/>
        <v>5843100</v>
      </c>
      <c r="E33" s="83">
        <f t="shared" si="21"/>
        <v>5843100</v>
      </c>
      <c r="F33" s="83">
        <f t="shared" si="21"/>
        <v>2883629.62</v>
      </c>
      <c r="G33" s="117">
        <f t="shared" si="9"/>
        <v>102.66304592213346</v>
      </c>
      <c r="H33" s="118">
        <f t="shared" si="10"/>
        <v>49.351022915917923</v>
      </c>
    </row>
    <row r="34" spans="1:10" ht="24.95" customHeight="1" x14ac:dyDescent="0.25">
      <c r="A34" s="77">
        <v>6615</v>
      </c>
      <c r="B34" s="100" t="s">
        <v>65</v>
      </c>
      <c r="C34" s="119">
        <v>2808829.2083084481</v>
      </c>
      <c r="D34" s="119">
        <v>5843100</v>
      </c>
      <c r="E34" s="119">
        <v>5843100</v>
      </c>
      <c r="F34" s="101">
        <v>2883629.62</v>
      </c>
      <c r="G34" s="120">
        <f t="shared" si="9"/>
        <v>102.66304592213346</v>
      </c>
      <c r="H34" s="121">
        <f t="shared" si="10"/>
        <v>49.351022915917923</v>
      </c>
    </row>
    <row r="35" spans="1:10" ht="24.95" customHeight="1" x14ac:dyDescent="0.25">
      <c r="A35" s="71">
        <v>663</v>
      </c>
      <c r="B35" s="116" t="s">
        <v>66</v>
      </c>
      <c r="C35" s="73">
        <f t="shared" ref="C35:F35" si="22">C36</f>
        <v>4067.9500962240363</v>
      </c>
      <c r="D35" s="73">
        <f t="shared" si="22"/>
        <v>0</v>
      </c>
      <c r="E35" s="73">
        <f t="shared" si="22"/>
        <v>0</v>
      </c>
      <c r="F35" s="73">
        <f t="shared" si="22"/>
        <v>0</v>
      </c>
      <c r="G35" s="122">
        <f t="shared" si="9"/>
        <v>0</v>
      </c>
      <c r="H35" s="123" t="e">
        <f t="shared" si="10"/>
        <v>#DIV/0!</v>
      </c>
    </row>
    <row r="36" spans="1:10" ht="24.95" customHeight="1" x14ac:dyDescent="0.25">
      <c r="A36" s="77">
        <v>663</v>
      </c>
      <c r="B36" s="100" t="s">
        <v>66</v>
      </c>
      <c r="C36" s="119">
        <v>4067.9500962240363</v>
      </c>
      <c r="D36" s="119">
        <v>0</v>
      </c>
      <c r="E36" s="119">
        <v>0</v>
      </c>
      <c r="F36" s="101">
        <v>0</v>
      </c>
      <c r="G36" s="120">
        <f t="shared" si="9"/>
        <v>0</v>
      </c>
      <c r="H36" s="121" t="e">
        <f t="shared" si="10"/>
        <v>#DIV/0!</v>
      </c>
    </row>
    <row r="37" spans="1:10" ht="24.95" customHeight="1" x14ac:dyDescent="0.25">
      <c r="A37" s="65">
        <v>67</v>
      </c>
      <c r="B37" s="113" t="s">
        <v>67</v>
      </c>
      <c r="C37" s="89">
        <f t="shared" ref="C37:F37" si="23">SUM(C38:C40)</f>
        <v>12212176.793416949</v>
      </c>
      <c r="D37" s="89">
        <f t="shared" si="23"/>
        <v>11047820</v>
      </c>
      <c r="E37" s="89">
        <f t="shared" si="23"/>
        <v>11047820</v>
      </c>
      <c r="F37" s="89">
        <f t="shared" si="23"/>
        <v>4203324.6399999997</v>
      </c>
      <c r="G37" s="114">
        <f t="shared" si="9"/>
        <v>34.419127000076088</v>
      </c>
      <c r="H37" s="115">
        <f t="shared" si="10"/>
        <v>38.046643048130754</v>
      </c>
    </row>
    <row r="38" spans="1:10" ht="24.95" customHeight="1" x14ac:dyDescent="0.25">
      <c r="A38" s="77">
        <v>6711</v>
      </c>
      <c r="B38" s="100" t="s">
        <v>68</v>
      </c>
      <c r="C38" s="119">
        <v>61937.304399761095</v>
      </c>
      <c r="D38" s="119">
        <v>297300</v>
      </c>
      <c r="E38" s="119">
        <v>297300</v>
      </c>
      <c r="F38" s="101">
        <v>49041.45</v>
      </c>
      <c r="G38" s="120">
        <f t="shared" si="9"/>
        <v>79.179180423275184</v>
      </c>
      <c r="H38" s="121">
        <f t="shared" si="10"/>
        <v>16.495610494450048</v>
      </c>
    </row>
    <row r="39" spans="1:10" ht="24.95" customHeight="1" x14ac:dyDescent="0.25">
      <c r="A39" s="77">
        <v>6712</v>
      </c>
      <c r="B39" s="100" t="s">
        <v>69</v>
      </c>
      <c r="C39" s="119">
        <v>0</v>
      </c>
      <c r="D39" s="119">
        <v>132720</v>
      </c>
      <c r="E39" s="119">
        <v>132720</v>
      </c>
      <c r="F39" s="101">
        <v>0</v>
      </c>
      <c r="G39" s="120" t="e">
        <f t="shared" si="9"/>
        <v>#DIV/0!</v>
      </c>
      <c r="H39" s="121">
        <f t="shared" si="10"/>
        <v>0</v>
      </c>
    </row>
    <row r="40" spans="1:10" ht="24.95" customHeight="1" x14ac:dyDescent="0.25">
      <c r="A40" s="77">
        <v>6731</v>
      </c>
      <c r="B40" s="100" t="s">
        <v>70</v>
      </c>
      <c r="C40" s="119">
        <v>12150239.489017189</v>
      </c>
      <c r="D40" s="119">
        <v>10617800</v>
      </c>
      <c r="E40" s="119">
        <v>10617800</v>
      </c>
      <c r="F40" s="101">
        <v>4154283.1899999995</v>
      </c>
      <c r="G40" s="120">
        <f t="shared" si="9"/>
        <v>34.1909572544239</v>
      </c>
      <c r="H40" s="121">
        <f t="shared" si="10"/>
        <v>39.125649287046279</v>
      </c>
    </row>
    <row r="41" spans="1:10" ht="24.95" customHeight="1" x14ac:dyDescent="0.25">
      <c r="A41" s="124">
        <v>7</v>
      </c>
      <c r="B41" s="125" t="s">
        <v>138</v>
      </c>
      <c r="C41" s="126">
        <f>C42</f>
        <v>0</v>
      </c>
      <c r="D41" s="126">
        <f t="shared" ref="D41:F41" si="24">D42</f>
        <v>0</v>
      </c>
      <c r="E41" s="126">
        <f t="shared" si="24"/>
        <v>0</v>
      </c>
      <c r="F41" s="126">
        <f t="shared" si="24"/>
        <v>4575.2700000000004</v>
      </c>
      <c r="G41" s="127" t="e">
        <f t="shared" si="9"/>
        <v>#DIV/0!</v>
      </c>
      <c r="H41" s="128" t="e">
        <f t="shared" si="10"/>
        <v>#DIV/0!</v>
      </c>
    </row>
    <row r="42" spans="1:10" ht="24.95" customHeight="1" x14ac:dyDescent="0.25">
      <c r="A42" s="102">
        <v>7231</v>
      </c>
      <c r="B42" s="129" t="s">
        <v>137</v>
      </c>
      <c r="C42" s="130">
        <v>0</v>
      </c>
      <c r="D42" s="130">
        <v>0</v>
      </c>
      <c r="E42" s="130">
        <v>0</v>
      </c>
      <c r="F42" s="130">
        <v>4575.2700000000004</v>
      </c>
      <c r="G42" s="131" t="e">
        <f t="shared" si="9"/>
        <v>#DIV/0!</v>
      </c>
      <c r="H42" s="132" t="e">
        <f t="shared" si="10"/>
        <v>#DIV/0!</v>
      </c>
    </row>
    <row r="43" spans="1:10" ht="9.9499999999999993" customHeight="1" x14ac:dyDescent="0.25"/>
    <row r="44" spans="1:10" ht="45" x14ac:dyDescent="0.25">
      <c r="A44" s="46" t="s">
        <v>72</v>
      </c>
      <c r="B44" s="47" t="s">
        <v>73</v>
      </c>
      <c r="C44" s="48" t="s">
        <v>74</v>
      </c>
      <c r="D44" s="48" t="s">
        <v>77</v>
      </c>
      <c r="E44" s="48" t="s">
        <v>71</v>
      </c>
      <c r="F44" s="48" t="s">
        <v>78</v>
      </c>
      <c r="G44" s="49" t="s">
        <v>75</v>
      </c>
      <c r="H44" s="50" t="s">
        <v>76</v>
      </c>
    </row>
    <row r="45" spans="1:10" ht="9.9499999999999993" customHeight="1" x14ac:dyDescent="0.25">
      <c r="A45" s="51">
        <v>1</v>
      </c>
      <c r="B45" s="52">
        <v>1</v>
      </c>
      <c r="C45" s="53">
        <v>2</v>
      </c>
      <c r="D45" s="53">
        <v>7</v>
      </c>
      <c r="E45" s="53">
        <v>4</v>
      </c>
      <c r="F45" s="53">
        <v>5</v>
      </c>
      <c r="G45" s="53">
        <v>6</v>
      </c>
      <c r="H45" s="54">
        <v>7</v>
      </c>
    </row>
    <row r="46" spans="1:10" ht="24.95" customHeight="1" x14ac:dyDescent="0.25">
      <c r="A46" s="55"/>
      <c r="B46" s="56" t="s">
        <v>4</v>
      </c>
      <c r="C46" s="57">
        <f>C47+C99</f>
        <v>10495307.34355299</v>
      </c>
      <c r="D46" s="57">
        <f t="shared" ref="D46:F46" si="25">D47+D99</f>
        <v>23671800</v>
      </c>
      <c r="E46" s="57">
        <f t="shared" si="25"/>
        <v>24793619</v>
      </c>
      <c r="F46" s="57">
        <f t="shared" si="25"/>
        <v>8869412.620000001</v>
      </c>
      <c r="G46" s="58">
        <f t="shared" ref="G46" si="26">F46/C46*100</f>
        <v>84.50836483076661</v>
      </c>
      <c r="H46" s="59">
        <f t="shared" ref="H46" si="27">F46/E46*100</f>
        <v>35.772964890684179</v>
      </c>
    </row>
    <row r="47" spans="1:10" ht="24.95" customHeight="1" x14ac:dyDescent="0.25">
      <c r="A47" s="60">
        <v>3</v>
      </c>
      <c r="B47" s="61" t="s">
        <v>79</v>
      </c>
      <c r="C47" s="62">
        <f>C48+C58+C91+C96</f>
        <v>9904215.9745172206</v>
      </c>
      <c r="D47" s="62">
        <f t="shared" ref="D47:F47" si="28">D48+D58+D91+D96</f>
        <v>19178400</v>
      </c>
      <c r="E47" s="62">
        <f t="shared" si="28"/>
        <v>19301070</v>
      </c>
      <c r="F47" s="62">
        <f t="shared" si="28"/>
        <v>8352951.3000000007</v>
      </c>
      <c r="G47" s="63">
        <f t="shared" ref="G47" si="29">F47/C47*100</f>
        <v>84.337329895586848</v>
      </c>
      <c r="H47" s="64">
        <f t="shared" ref="H47" si="30">F47/E47*100</f>
        <v>43.277141111865824</v>
      </c>
      <c r="J47" s="13"/>
    </row>
    <row r="48" spans="1:10" ht="24.95" customHeight="1" x14ac:dyDescent="0.25">
      <c r="A48" s="65">
        <v>31</v>
      </c>
      <c r="B48" s="66" t="s">
        <v>2</v>
      </c>
      <c r="C48" s="67">
        <f t="shared" ref="C48" si="31">C49+C53+C55</f>
        <v>6137548.9840069013</v>
      </c>
      <c r="D48" s="67">
        <v>12623100</v>
      </c>
      <c r="E48" s="68">
        <f>E49+E53+E55</f>
        <v>12623100</v>
      </c>
      <c r="F48" s="68">
        <f t="shared" ref="F48" si="32">F49+F53+F55</f>
        <v>6086700.9100000011</v>
      </c>
      <c r="G48" s="69">
        <f t="shared" ref="G48:G102" si="33">F48/C48*100</f>
        <v>99.171524754598309</v>
      </c>
      <c r="H48" s="70">
        <f t="shared" ref="H48:H102" si="34">F48/E48*100</f>
        <v>48.218749039459411</v>
      </c>
      <c r="J48" s="13"/>
    </row>
    <row r="49" spans="1:10" ht="24.95" customHeight="1" x14ac:dyDescent="0.25">
      <c r="A49" s="71">
        <v>311</v>
      </c>
      <c r="B49" s="72" t="s">
        <v>80</v>
      </c>
      <c r="C49" s="73">
        <f t="shared" ref="C49" si="35">SUM(C50:C52)</f>
        <v>4964738.9727254622</v>
      </c>
      <c r="D49" s="73">
        <v>10108100</v>
      </c>
      <c r="E49" s="74">
        <f>SUM(E50:E52)</f>
        <v>10108100</v>
      </c>
      <c r="F49" s="74">
        <f>SUM(F50:F52)</f>
        <v>4945434.1300000008</v>
      </c>
      <c r="G49" s="75">
        <f t="shared" si="33"/>
        <v>99.611160972781946</v>
      </c>
      <c r="H49" s="76">
        <f t="shared" si="34"/>
        <v>48.925457108655444</v>
      </c>
      <c r="J49" s="13"/>
    </row>
    <row r="50" spans="1:10" ht="24.95" customHeight="1" x14ac:dyDescent="0.25">
      <c r="A50" s="77">
        <v>3111</v>
      </c>
      <c r="B50" s="78" t="s">
        <v>10</v>
      </c>
      <c r="C50" s="79">
        <v>4575009.4180104844</v>
      </c>
      <c r="D50" s="79">
        <v>9808200</v>
      </c>
      <c r="E50" s="79">
        <v>9808200</v>
      </c>
      <c r="F50" s="80">
        <v>4816604.9800000004</v>
      </c>
      <c r="G50" s="81">
        <f t="shared" si="33"/>
        <v>105.28076644035802</v>
      </c>
      <c r="H50" s="82">
        <f t="shared" si="34"/>
        <v>49.107940090944318</v>
      </c>
      <c r="J50" s="13"/>
    </row>
    <row r="51" spans="1:10" ht="24.95" customHeight="1" x14ac:dyDescent="0.25">
      <c r="A51" s="77">
        <v>3112</v>
      </c>
      <c r="B51" s="78" t="s">
        <v>81</v>
      </c>
      <c r="C51" s="79">
        <v>582.64782002787183</v>
      </c>
      <c r="D51" s="79">
        <v>1300</v>
      </c>
      <c r="E51" s="79">
        <v>1300</v>
      </c>
      <c r="F51" s="80">
        <v>582.44000000000005</v>
      </c>
      <c r="G51" s="81">
        <f t="shared" si="33"/>
        <v>99.964331793455969</v>
      </c>
      <c r="H51" s="82">
        <f t="shared" si="34"/>
        <v>44.803076923076929</v>
      </c>
      <c r="J51" s="13"/>
    </row>
    <row r="52" spans="1:10" ht="24.95" customHeight="1" x14ac:dyDescent="0.25">
      <c r="A52" s="77">
        <v>3113</v>
      </c>
      <c r="B52" s="78" t="s">
        <v>82</v>
      </c>
      <c r="C52" s="79">
        <v>389146.90689494991</v>
      </c>
      <c r="D52" s="79">
        <v>298600</v>
      </c>
      <c r="E52" s="79">
        <v>298600</v>
      </c>
      <c r="F52" s="80">
        <v>128246.71</v>
      </c>
      <c r="G52" s="81">
        <f t="shared" si="33"/>
        <v>32.955860043523401</v>
      </c>
      <c r="H52" s="82">
        <f t="shared" si="34"/>
        <v>42.949333556597459</v>
      </c>
      <c r="J52" s="13"/>
    </row>
    <row r="53" spans="1:10" ht="24.95" customHeight="1" x14ac:dyDescent="0.25">
      <c r="A53" s="71">
        <v>312</v>
      </c>
      <c r="B53" s="72" t="s">
        <v>83</v>
      </c>
      <c r="C53" s="83">
        <f t="shared" ref="C53" si="36">C54</f>
        <v>420560.95825867681</v>
      </c>
      <c r="D53" s="84">
        <v>844800</v>
      </c>
      <c r="E53" s="84">
        <f>E54</f>
        <v>844800</v>
      </c>
      <c r="F53" s="84">
        <f t="shared" ref="F53" si="37">F54</f>
        <v>361560.12</v>
      </c>
      <c r="G53" s="85">
        <f t="shared" si="33"/>
        <v>85.970918816865833</v>
      </c>
      <c r="H53" s="86">
        <f t="shared" si="34"/>
        <v>42.798309659090911</v>
      </c>
      <c r="J53" s="13"/>
    </row>
    <row r="54" spans="1:10" ht="24.95" customHeight="1" x14ac:dyDescent="0.25">
      <c r="A54" s="77">
        <v>3121</v>
      </c>
      <c r="B54" s="78" t="s">
        <v>83</v>
      </c>
      <c r="C54" s="79">
        <v>420560.95825867681</v>
      </c>
      <c r="D54" s="79">
        <v>844800</v>
      </c>
      <c r="E54" s="79">
        <v>844800</v>
      </c>
      <c r="F54" s="80">
        <v>361560.12</v>
      </c>
      <c r="G54" s="81">
        <f t="shared" si="33"/>
        <v>85.970918816865833</v>
      </c>
      <c r="H54" s="82">
        <f t="shared" si="34"/>
        <v>42.798309659090911</v>
      </c>
      <c r="J54" s="13"/>
    </row>
    <row r="55" spans="1:10" ht="24.95" customHeight="1" x14ac:dyDescent="0.25">
      <c r="A55" s="71">
        <v>313</v>
      </c>
      <c r="B55" s="72" t="s">
        <v>84</v>
      </c>
      <c r="C55" s="83">
        <f t="shared" ref="C55" si="38">SUM(C56:C57)</f>
        <v>752249.05302276195</v>
      </c>
      <c r="D55" s="83">
        <v>1670200</v>
      </c>
      <c r="E55" s="84">
        <f>SUM(E56:E57)</f>
        <v>1670200</v>
      </c>
      <c r="F55" s="84">
        <f t="shared" ref="F55" si="39">SUM(F56:F57)</f>
        <v>779706.65999999992</v>
      </c>
      <c r="G55" s="87">
        <f t="shared" si="33"/>
        <v>103.65006866634197</v>
      </c>
      <c r="H55" s="88">
        <f t="shared" si="34"/>
        <v>46.683430726859058</v>
      </c>
      <c r="J55" s="13"/>
    </row>
    <row r="56" spans="1:10" ht="24.95" customHeight="1" x14ac:dyDescent="0.25">
      <c r="A56" s="77">
        <v>3132</v>
      </c>
      <c r="B56" s="78" t="s">
        <v>85</v>
      </c>
      <c r="C56" s="79">
        <v>751515.22861503751</v>
      </c>
      <c r="D56" s="79">
        <v>1663600</v>
      </c>
      <c r="E56" s="79">
        <v>1663600</v>
      </c>
      <c r="F56" s="80">
        <v>779683.72</v>
      </c>
      <c r="G56" s="81">
        <f t="shared" si="33"/>
        <v>103.7482262916846</v>
      </c>
      <c r="H56" s="82">
        <f t="shared" si="34"/>
        <v>46.867258956479922</v>
      </c>
      <c r="J56" s="13"/>
    </row>
    <row r="57" spans="1:10" ht="24.95" customHeight="1" x14ac:dyDescent="0.25">
      <c r="A57" s="77">
        <v>3133</v>
      </c>
      <c r="B57" s="78" t="s">
        <v>86</v>
      </c>
      <c r="C57" s="79">
        <v>733.82440772446739</v>
      </c>
      <c r="D57" s="79">
        <v>6600</v>
      </c>
      <c r="E57" s="79">
        <v>6600</v>
      </c>
      <c r="F57" s="80">
        <v>22.94</v>
      </c>
      <c r="G57" s="81">
        <f t="shared" si="33"/>
        <v>3.1260884427563758</v>
      </c>
      <c r="H57" s="82">
        <f t="shared" si="34"/>
        <v>0.34757575757575759</v>
      </c>
      <c r="J57" s="13"/>
    </row>
    <row r="58" spans="1:10" ht="24.95" customHeight="1" x14ac:dyDescent="0.25">
      <c r="A58" s="65">
        <v>32</v>
      </c>
      <c r="B58" s="66" t="s">
        <v>6</v>
      </c>
      <c r="C58" s="89">
        <f t="shared" ref="C58" si="40">C59+C64+C71+C81+C83</f>
        <v>3718770.7094034115</v>
      </c>
      <c r="D58" s="89">
        <v>6536100</v>
      </c>
      <c r="E58" s="90">
        <f>E59+E64+E71+E81+E83</f>
        <v>6658770</v>
      </c>
      <c r="F58" s="90">
        <f>F59+F64+F71+F81+F83</f>
        <v>2257916.14</v>
      </c>
      <c r="G58" s="91">
        <f t="shared" si="33"/>
        <v>60.716734545922812</v>
      </c>
      <c r="H58" s="92">
        <f t="shared" si="34"/>
        <v>33.908907200579087</v>
      </c>
      <c r="J58" s="13"/>
    </row>
    <row r="59" spans="1:10" ht="24.95" customHeight="1" x14ac:dyDescent="0.25">
      <c r="A59" s="71">
        <v>321</v>
      </c>
      <c r="B59" s="72" t="s">
        <v>11</v>
      </c>
      <c r="C59" s="83">
        <f t="shared" ref="C59" si="41">SUM(C60:C63)</f>
        <v>135772.86482181959</v>
      </c>
      <c r="D59" s="83">
        <v>350300</v>
      </c>
      <c r="E59" s="84">
        <f>SUM(E60:E63)</f>
        <v>350300</v>
      </c>
      <c r="F59" s="84">
        <f t="shared" ref="F59" si="42">SUM(F60:F63)</f>
        <v>161130.35</v>
      </c>
      <c r="G59" s="85">
        <f t="shared" si="33"/>
        <v>118.67640136448333</v>
      </c>
      <c r="H59" s="86">
        <f t="shared" si="34"/>
        <v>45.997816157579216</v>
      </c>
      <c r="J59" s="13"/>
    </row>
    <row r="60" spans="1:10" ht="24.95" customHeight="1" x14ac:dyDescent="0.25">
      <c r="A60" s="77">
        <v>3211</v>
      </c>
      <c r="B60" s="78" t="s">
        <v>12</v>
      </c>
      <c r="C60" s="79">
        <v>18898.753732828984</v>
      </c>
      <c r="D60" s="79">
        <v>66200</v>
      </c>
      <c r="E60" s="79">
        <v>66200</v>
      </c>
      <c r="F60" s="80">
        <v>33444.79</v>
      </c>
      <c r="G60" s="81">
        <f t="shared" si="33"/>
        <v>176.96823014262117</v>
      </c>
      <c r="H60" s="82">
        <f t="shared" si="34"/>
        <v>50.520830815709971</v>
      </c>
      <c r="J60" s="13"/>
    </row>
    <row r="61" spans="1:10" ht="24.95" customHeight="1" x14ac:dyDescent="0.25">
      <c r="A61" s="77">
        <v>3212</v>
      </c>
      <c r="B61" s="78" t="s">
        <v>87</v>
      </c>
      <c r="C61" s="79">
        <v>105784.23783927265</v>
      </c>
      <c r="D61" s="79">
        <v>252200</v>
      </c>
      <c r="E61" s="79">
        <v>252200</v>
      </c>
      <c r="F61" s="80">
        <v>107594.75</v>
      </c>
      <c r="G61" s="81">
        <f t="shared" si="33"/>
        <v>101.71151411373613</v>
      </c>
      <c r="H61" s="82">
        <f t="shared" si="34"/>
        <v>42.662470261697067</v>
      </c>
      <c r="J61" s="13"/>
    </row>
    <row r="62" spans="1:10" ht="24.95" customHeight="1" x14ac:dyDescent="0.25">
      <c r="A62" s="77">
        <v>3213</v>
      </c>
      <c r="B62" s="78" t="s">
        <v>88</v>
      </c>
      <c r="C62" s="79">
        <v>9295.4608799522175</v>
      </c>
      <c r="D62" s="79">
        <v>28600</v>
      </c>
      <c r="E62" s="79">
        <v>28600</v>
      </c>
      <c r="F62" s="80">
        <v>17643.78</v>
      </c>
      <c r="G62" s="81">
        <f t="shared" si="33"/>
        <v>189.81070683706321</v>
      </c>
      <c r="H62" s="82">
        <f t="shared" si="34"/>
        <v>61.691538461538457</v>
      </c>
      <c r="J62" s="13"/>
    </row>
    <row r="63" spans="1:10" ht="24.95" customHeight="1" x14ac:dyDescent="0.25">
      <c r="A63" s="77">
        <v>3214</v>
      </c>
      <c r="B63" s="78" t="s">
        <v>89</v>
      </c>
      <c r="C63" s="79">
        <v>1794.412369765744</v>
      </c>
      <c r="D63" s="79">
        <v>3300</v>
      </c>
      <c r="E63" s="79">
        <v>3300</v>
      </c>
      <c r="F63" s="80">
        <v>2447.0300000000002</v>
      </c>
      <c r="G63" s="81">
        <f t="shared" si="33"/>
        <v>136.3694344304734</v>
      </c>
      <c r="H63" s="82">
        <f t="shared" si="34"/>
        <v>74.152424242424246</v>
      </c>
      <c r="J63" s="13"/>
    </row>
    <row r="64" spans="1:10" ht="24.95" customHeight="1" x14ac:dyDescent="0.25">
      <c r="A64" s="71">
        <v>322</v>
      </c>
      <c r="B64" s="72" t="s">
        <v>90</v>
      </c>
      <c r="C64" s="83">
        <f t="shared" ref="C64:E64" si="43">SUM(C65:C70)</f>
        <v>2453829.4153560293</v>
      </c>
      <c r="D64" s="83">
        <v>3672000</v>
      </c>
      <c r="E64" s="83">
        <f t="shared" si="43"/>
        <v>3660254</v>
      </c>
      <c r="F64" s="84">
        <f t="shared" ref="F64" si="44">SUM(F65:F70)</f>
        <v>1082759.9700000002</v>
      </c>
      <c r="G64" s="85">
        <f t="shared" si="33"/>
        <v>44.125315444672061</v>
      </c>
      <c r="H64" s="86">
        <f t="shared" si="34"/>
        <v>29.581552810269457</v>
      </c>
      <c r="J64" s="13"/>
    </row>
    <row r="65" spans="1:10" ht="24.95" customHeight="1" x14ac:dyDescent="0.25">
      <c r="A65" s="77">
        <v>3221</v>
      </c>
      <c r="B65" s="78" t="s">
        <v>91</v>
      </c>
      <c r="C65" s="79">
        <v>134644.01088327027</v>
      </c>
      <c r="D65" s="79">
        <v>247500</v>
      </c>
      <c r="E65" s="79">
        <v>247026</v>
      </c>
      <c r="F65" s="80">
        <v>78279.64</v>
      </c>
      <c r="G65" s="81">
        <f t="shared" si="33"/>
        <v>58.138226488116572</v>
      </c>
      <c r="H65" s="82">
        <f t="shared" si="34"/>
        <v>31.688826277395904</v>
      </c>
      <c r="J65" s="13"/>
    </row>
    <row r="66" spans="1:10" ht="24.95" customHeight="1" x14ac:dyDescent="0.25">
      <c r="A66" s="77">
        <v>3222</v>
      </c>
      <c r="B66" s="78" t="s">
        <v>92</v>
      </c>
      <c r="C66" s="79">
        <v>2119110.2846904243</v>
      </c>
      <c r="D66" s="79">
        <v>2794500</v>
      </c>
      <c r="E66" s="79">
        <v>2789709</v>
      </c>
      <c r="F66" s="80">
        <v>726476.01</v>
      </c>
      <c r="G66" s="81">
        <f t="shared" si="33"/>
        <v>34.282123740724948</v>
      </c>
      <c r="H66" s="82">
        <f t="shared" si="34"/>
        <v>26.041282800464131</v>
      </c>
      <c r="J66" s="13"/>
    </row>
    <row r="67" spans="1:10" ht="24.95" customHeight="1" x14ac:dyDescent="0.25">
      <c r="A67" s="77">
        <v>3223</v>
      </c>
      <c r="B67" s="78" t="s">
        <v>93</v>
      </c>
      <c r="C67" s="79">
        <v>109824.44754130996</v>
      </c>
      <c r="D67" s="79">
        <v>400700</v>
      </c>
      <c r="E67" s="79">
        <v>396977</v>
      </c>
      <c r="F67" s="80">
        <v>193038.45</v>
      </c>
      <c r="G67" s="81">
        <f t="shared" si="33"/>
        <v>175.77001689663817</v>
      </c>
      <c r="H67" s="82">
        <f t="shared" si="34"/>
        <v>48.627111898170426</v>
      </c>
      <c r="J67" s="13"/>
    </row>
    <row r="68" spans="1:10" ht="24.95" customHeight="1" x14ac:dyDescent="0.25">
      <c r="A68" s="77">
        <v>3224</v>
      </c>
      <c r="B68" s="78" t="s">
        <v>94</v>
      </c>
      <c r="C68" s="79">
        <v>76982.082420864012</v>
      </c>
      <c r="D68" s="79">
        <v>163100</v>
      </c>
      <c r="E68" s="79">
        <v>160566</v>
      </c>
      <c r="F68" s="80">
        <v>50931.8</v>
      </c>
      <c r="G68" s="81">
        <f t="shared" si="33"/>
        <v>66.160590098815319</v>
      </c>
      <c r="H68" s="82">
        <f t="shared" si="34"/>
        <v>31.720164916607501</v>
      </c>
      <c r="J68" s="13"/>
    </row>
    <row r="69" spans="1:10" ht="24.95" customHeight="1" x14ac:dyDescent="0.25">
      <c r="A69" s="77">
        <v>3225</v>
      </c>
      <c r="B69" s="78" t="s">
        <v>95</v>
      </c>
      <c r="C69" s="79">
        <v>11091.012011414161</v>
      </c>
      <c r="D69" s="79">
        <v>33200</v>
      </c>
      <c r="E69" s="79">
        <v>33200</v>
      </c>
      <c r="F69" s="80">
        <v>2323.1099999999997</v>
      </c>
      <c r="G69" s="81">
        <f t="shared" si="33"/>
        <v>20.945879398644625</v>
      </c>
      <c r="H69" s="82">
        <f t="shared" si="34"/>
        <v>6.9973192771084323</v>
      </c>
      <c r="J69" s="13"/>
    </row>
    <row r="70" spans="1:10" ht="24.95" customHeight="1" x14ac:dyDescent="0.25">
      <c r="A70" s="77">
        <v>3227</v>
      </c>
      <c r="B70" s="78" t="s">
        <v>96</v>
      </c>
      <c r="C70" s="79">
        <v>2177.5778087464328</v>
      </c>
      <c r="D70" s="79">
        <v>33000</v>
      </c>
      <c r="E70" s="79">
        <v>32776</v>
      </c>
      <c r="F70" s="80">
        <v>31710.959999999999</v>
      </c>
      <c r="G70" s="81">
        <f t="shared" si="33"/>
        <v>1456.2492266696574</v>
      </c>
      <c r="H70" s="82">
        <f t="shared" si="34"/>
        <v>96.750549182328527</v>
      </c>
      <c r="J70" s="13"/>
    </row>
    <row r="71" spans="1:10" ht="24.95" customHeight="1" x14ac:dyDescent="0.25">
      <c r="A71" s="71">
        <v>323</v>
      </c>
      <c r="B71" s="72" t="s">
        <v>97</v>
      </c>
      <c r="C71" s="83">
        <f t="shared" ref="C71:E71" si="45">SUM(C72:C80)</f>
        <v>1091299.637666733</v>
      </c>
      <c r="D71" s="83">
        <v>2303200</v>
      </c>
      <c r="E71" s="83">
        <f t="shared" si="45"/>
        <v>2428775</v>
      </c>
      <c r="F71" s="84">
        <f t="shared" ref="F71" si="46">SUM(F72:F80)</f>
        <v>974340.5399999998</v>
      </c>
      <c r="G71" s="85">
        <f t="shared" si="33"/>
        <v>89.282586227482028</v>
      </c>
      <c r="H71" s="86">
        <f t="shared" si="34"/>
        <v>40.11654187810727</v>
      </c>
      <c r="J71" s="13"/>
    </row>
    <row r="72" spans="1:10" ht="24.95" customHeight="1" x14ac:dyDescent="0.25">
      <c r="A72" s="77">
        <v>3231</v>
      </c>
      <c r="B72" s="78" t="s">
        <v>98</v>
      </c>
      <c r="C72" s="79">
        <v>61005.059393456766</v>
      </c>
      <c r="D72" s="79">
        <v>111800</v>
      </c>
      <c r="E72" s="79">
        <v>111101</v>
      </c>
      <c r="F72" s="80">
        <v>43970.64</v>
      </c>
      <c r="G72" s="81">
        <f t="shared" si="33"/>
        <v>72.07703826072526</v>
      </c>
      <c r="H72" s="82">
        <f t="shared" si="34"/>
        <v>39.577177523154603</v>
      </c>
      <c r="J72" s="13"/>
    </row>
    <row r="73" spans="1:10" ht="24.95" customHeight="1" x14ac:dyDescent="0.25">
      <c r="A73" s="77">
        <v>3232</v>
      </c>
      <c r="B73" s="78" t="s">
        <v>99</v>
      </c>
      <c r="C73" s="79">
        <v>84502.896011679608</v>
      </c>
      <c r="D73" s="79">
        <v>407900</v>
      </c>
      <c r="E73" s="79">
        <v>544120</v>
      </c>
      <c r="F73" s="80">
        <v>91704.87</v>
      </c>
      <c r="G73" s="81">
        <f t="shared" si="33"/>
        <v>108.5227540454057</v>
      </c>
      <c r="H73" s="82">
        <f t="shared" si="34"/>
        <v>16.853795118723809</v>
      </c>
      <c r="J73" s="13"/>
    </row>
    <row r="74" spans="1:10" ht="24.95" customHeight="1" x14ac:dyDescent="0.25">
      <c r="A74" s="77">
        <v>3233</v>
      </c>
      <c r="B74" s="78" t="s">
        <v>100</v>
      </c>
      <c r="C74" s="79">
        <v>22622.280177848566</v>
      </c>
      <c r="D74" s="79">
        <v>29000</v>
      </c>
      <c r="E74" s="79">
        <v>34859</v>
      </c>
      <c r="F74" s="80">
        <v>4458.8599999999997</v>
      </c>
      <c r="G74" s="81">
        <f t="shared" si="33"/>
        <v>19.710037913711524</v>
      </c>
      <c r="H74" s="82">
        <f t="shared" si="34"/>
        <v>12.791129980779711</v>
      </c>
      <c r="J74" s="13"/>
    </row>
    <row r="75" spans="1:10" ht="24.95" customHeight="1" x14ac:dyDescent="0.25">
      <c r="A75" s="77">
        <v>3234</v>
      </c>
      <c r="B75" s="78" t="s">
        <v>101</v>
      </c>
      <c r="C75" s="79">
        <v>146255.62545623461</v>
      </c>
      <c r="D75" s="79">
        <v>398400</v>
      </c>
      <c r="E75" s="79">
        <v>398317</v>
      </c>
      <c r="F75" s="80">
        <v>159554.57999999999</v>
      </c>
      <c r="G75" s="81">
        <f t="shared" si="33"/>
        <v>109.09295249483921</v>
      </c>
      <c r="H75" s="82">
        <f t="shared" si="34"/>
        <v>40.05718560844754</v>
      </c>
      <c r="J75" s="13"/>
    </row>
    <row r="76" spans="1:10" ht="24.95" customHeight="1" x14ac:dyDescent="0.25">
      <c r="A76" s="77">
        <v>3235</v>
      </c>
      <c r="B76" s="78" t="s">
        <v>102</v>
      </c>
      <c r="C76" s="79">
        <v>257119.23286216735</v>
      </c>
      <c r="D76" s="79">
        <v>268400</v>
      </c>
      <c r="E76" s="79">
        <v>263392</v>
      </c>
      <c r="F76" s="80">
        <v>164584.60999999999</v>
      </c>
      <c r="G76" s="81">
        <f t="shared" si="33"/>
        <v>64.011006943314925</v>
      </c>
      <c r="H76" s="82">
        <f t="shared" si="34"/>
        <v>62.486563752885424</v>
      </c>
      <c r="J76" s="13"/>
    </row>
    <row r="77" spans="1:10" ht="24.95" customHeight="1" x14ac:dyDescent="0.25">
      <c r="A77" s="77">
        <v>3236</v>
      </c>
      <c r="B77" s="78" t="s">
        <v>103</v>
      </c>
      <c r="C77" s="79">
        <v>91895.297630897869</v>
      </c>
      <c r="D77" s="79">
        <v>213800</v>
      </c>
      <c r="E77" s="79">
        <v>267050</v>
      </c>
      <c r="F77" s="80">
        <v>111764.44999999998</v>
      </c>
      <c r="G77" s="81">
        <f t="shared" si="33"/>
        <v>121.62151152598426</v>
      </c>
      <c r="H77" s="82">
        <f t="shared" si="34"/>
        <v>41.851507208387936</v>
      </c>
      <c r="J77" s="13"/>
    </row>
    <row r="78" spans="1:10" ht="24.95" customHeight="1" x14ac:dyDescent="0.25">
      <c r="A78" s="77">
        <v>3237</v>
      </c>
      <c r="B78" s="78" t="s">
        <v>104</v>
      </c>
      <c r="C78" s="79">
        <v>214534.92733426235</v>
      </c>
      <c r="D78" s="79">
        <v>216900</v>
      </c>
      <c r="E78" s="79">
        <v>215139</v>
      </c>
      <c r="F78" s="80">
        <v>80049.5</v>
      </c>
      <c r="G78" s="81">
        <f t="shared" si="33"/>
        <v>37.313038484999957</v>
      </c>
      <c r="H78" s="82">
        <f t="shared" si="34"/>
        <v>37.208270002184634</v>
      </c>
      <c r="J78" s="13"/>
    </row>
    <row r="79" spans="1:10" ht="24.95" customHeight="1" x14ac:dyDescent="0.25">
      <c r="A79" s="77">
        <v>3238</v>
      </c>
      <c r="B79" s="78" t="s">
        <v>105</v>
      </c>
      <c r="C79" s="79">
        <v>63577.714513239102</v>
      </c>
      <c r="D79" s="79">
        <v>279000</v>
      </c>
      <c r="E79" s="79">
        <v>223148</v>
      </c>
      <c r="F79" s="80">
        <v>102652.47</v>
      </c>
      <c r="G79" s="81">
        <f t="shared" si="33"/>
        <v>161.45983036025015</v>
      </c>
      <c r="H79" s="82">
        <f t="shared" si="34"/>
        <v>46.001967304210659</v>
      </c>
      <c r="J79" s="13"/>
    </row>
    <row r="80" spans="1:10" ht="24.95" customHeight="1" x14ac:dyDescent="0.25">
      <c r="A80" s="77">
        <v>3239</v>
      </c>
      <c r="B80" s="78" t="s">
        <v>106</v>
      </c>
      <c r="C80" s="79">
        <v>149786.60428694671</v>
      </c>
      <c r="D80" s="79">
        <v>378000</v>
      </c>
      <c r="E80" s="79">
        <v>371649</v>
      </c>
      <c r="F80" s="80">
        <v>215600.56</v>
      </c>
      <c r="G80" s="81">
        <f t="shared" si="33"/>
        <v>143.93847902912151</v>
      </c>
      <c r="H80" s="82">
        <f t="shared" si="34"/>
        <v>58.01187679773119</v>
      </c>
      <c r="J80" s="13"/>
    </row>
    <row r="81" spans="1:10" ht="24.95" customHeight="1" x14ac:dyDescent="0.25">
      <c r="A81" s="71">
        <v>324</v>
      </c>
      <c r="B81" s="72" t="s">
        <v>107</v>
      </c>
      <c r="C81" s="83">
        <f t="shared" ref="C81:F81" si="47">C82</f>
        <v>0</v>
      </c>
      <c r="D81" s="83">
        <v>2700</v>
      </c>
      <c r="E81" s="83">
        <f t="shared" si="47"/>
        <v>2700</v>
      </c>
      <c r="F81" s="83">
        <f t="shared" si="47"/>
        <v>1189.27</v>
      </c>
      <c r="G81" s="85" t="e">
        <f t="shared" si="33"/>
        <v>#DIV/0!</v>
      </c>
      <c r="H81" s="86">
        <f t="shared" si="34"/>
        <v>44.047037037037036</v>
      </c>
      <c r="J81" s="13"/>
    </row>
    <row r="82" spans="1:10" ht="24.95" customHeight="1" x14ac:dyDescent="0.25">
      <c r="A82" s="77">
        <v>3241</v>
      </c>
      <c r="B82" s="78" t="s">
        <v>107</v>
      </c>
      <c r="C82" s="79">
        <v>0</v>
      </c>
      <c r="D82" s="79">
        <v>2700</v>
      </c>
      <c r="E82" s="79">
        <v>2700</v>
      </c>
      <c r="F82" s="79">
        <v>1189.27</v>
      </c>
      <c r="G82" s="81" t="e">
        <f t="shared" si="33"/>
        <v>#DIV/0!</v>
      </c>
      <c r="H82" s="82">
        <f t="shared" si="34"/>
        <v>44.047037037037036</v>
      </c>
      <c r="J82" s="13"/>
    </row>
    <row r="83" spans="1:10" ht="24.95" customHeight="1" x14ac:dyDescent="0.25">
      <c r="A83" s="71">
        <v>329</v>
      </c>
      <c r="B83" s="72" t="s">
        <v>108</v>
      </c>
      <c r="C83" s="83">
        <f t="shared" ref="C83:F83" si="48">SUM(C84:C90)</f>
        <v>37868.791558829384</v>
      </c>
      <c r="D83" s="83">
        <v>207900</v>
      </c>
      <c r="E83" s="83">
        <f t="shared" si="48"/>
        <v>216741</v>
      </c>
      <c r="F83" s="83">
        <f t="shared" si="48"/>
        <v>38496.009999999995</v>
      </c>
      <c r="G83" s="85">
        <f t="shared" si="33"/>
        <v>101.65629378533568</v>
      </c>
      <c r="H83" s="86">
        <f t="shared" si="34"/>
        <v>17.761295740076864</v>
      </c>
      <c r="J83" s="13"/>
    </row>
    <row r="84" spans="1:10" ht="24.95" customHeight="1" x14ac:dyDescent="0.25">
      <c r="A84" s="77">
        <v>3291</v>
      </c>
      <c r="B84" s="78" t="s">
        <v>109</v>
      </c>
      <c r="C84" s="79">
        <v>3808.0430021899265</v>
      </c>
      <c r="D84" s="79">
        <v>9300</v>
      </c>
      <c r="E84" s="79">
        <v>9300</v>
      </c>
      <c r="F84" s="80">
        <v>3808.02</v>
      </c>
      <c r="G84" s="81">
        <f t="shared" si="33"/>
        <v>99.99939595771599</v>
      </c>
      <c r="H84" s="82">
        <f t="shared" si="34"/>
        <v>40.946451612903225</v>
      </c>
      <c r="J84" s="13"/>
    </row>
    <row r="85" spans="1:10" ht="24.95" customHeight="1" x14ac:dyDescent="0.25">
      <c r="A85" s="77">
        <v>3292</v>
      </c>
      <c r="B85" s="78" t="s">
        <v>110</v>
      </c>
      <c r="C85" s="79">
        <v>2774.2982281505078</v>
      </c>
      <c r="D85" s="79">
        <v>86300</v>
      </c>
      <c r="E85" s="79">
        <v>86250</v>
      </c>
      <c r="F85" s="80">
        <v>9006.92</v>
      </c>
      <c r="G85" s="81">
        <f t="shared" si="33"/>
        <v>324.65579614360649</v>
      </c>
      <c r="H85" s="82">
        <f t="shared" si="34"/>
        <v>10.44280579710145</v>
      </c>
      <c r="J85" s="13"/>
    </row>
    <row r="86" spans="1:10" ht="24.95" customHeight="1" x14ac:dyDescent="0.25">
      <c r="A86" s="77">
        <v>3293</v>
      </c>
      <c r="B86" s="78" t="s">
        <v>111</v>
      </c>
      <c r="C86" s="79">
        <v>7347.014400424714</v>
      </c>
      <c r="D86" s="79">
        <v>19900</v>
      </c>
      <c r="E86" s="79">
        <v>19875</v>
      </c>
      <c r="F86" s="80">
        <v>8037.02</v>
      </c>
      <c r="G86" s="81">
        <f t="shared" si="33"/>
        <v>109.39164621122015</v>
      </c>
      <c r="H86" s="82">
        <f t="shared" si="34"/>
        <v>40.437836477987418</v>
      </c>
      <c r="J86" s="13"/>
    </row>
    <row r="87" spans="1:10" ht="24.95" customHeight="1" x14ac:dyDescent="0.25">
      <c r="A87" s="77">
        <v>3294</v>
      </c>
      <c r="B87" s="78" t="s">
        <v>112</v>
      </c>
      <c r="C87" s="79">
        <v>5949.786979892493</v>
      </c>
      <c r="D87" s="79">
        <v>9900</v>
      </c>
      <c r="E87" s="79">
        <v>9900</v>
      </c>
      <c r="F87" s="80">
        <v>3970.49</v>
      </c>
      <c r="G87" s="81">
        <f t="shared" si="33"/>
        <v>66.733313535735078</v>
      </c>
      <c r="H87" s="82">
        <f t="shared" si="34"/>
        <v>40.105959595959597</v>
      </c>
      <c r="J87" s="13"/>
    </row>
    <row r="88" spans="1:10" ht="24.95" customHeight="1" x14ac:dyDescent="0.25">
      <c r="A88" s="77">
        <v>3295</v>
      </c>
      <c r="B88" s="78" t="s">
        <v>113</v>
      </c>
      <c r="C88" s="79">
        <v>6703.2915256486822</v>
      </c>
      <c r="D88" s="79">
        <v>17400</v>
      </c>
      <c r="E88" s="79">
        <v>17400</v>
      </c>
      <c r="F88" s="80">
        <v>2741.43</v>
      </c>
      <c r="G88" s="81">
        <f t="shared" si="33"/>
        <v>40.896774211751293</v>
      </c>
      <c r="H88" s="82">
        <f t="shared" si="34"/>
        <v>15.755344827586207</v>
      </c>
      <c r="J88" s="13"/>
    </row>
    <row r="89" spans="1:10" ht="24.95" customHeight="1" x14ac:dyDescent="0.25">
      <c r="A89" s="77">
        <v>3296</v>
      </c>
      <c r="B89" s="78" t="s">
        <v>114</v>
      </c>
      <c r="C89" s="79">
        <v>1941.2887384697058</v>
      </c>
      <c r="D89" s="79">
        <v>3300</v>
      </c>
      <c r="E89" s="79">
        <v>3300</v>
      </c>
      <c r="F89" s="80">
        <v>6127.2</v>
      </c>
      <c r="G89" s="81">
        <f t="shared" si="33"/>
        <v>315.62538217936589</v>
      </c>
      <c r="H89" s="82">
        <f t="shared" si="34"/>
        <v>185.67272727272729</v>
      </c>
      <c r="J89" s="13"/>
    </row>
    <row r="90" spans="1:10" ht="24.95" customHeight="1" x14ac:dyDescent="0.25">
      <c r="A90" s="77">
        <v>3299</v>
      </c>
      <c r="B90" s="78" t="s">
        <v>108</v>
      </c>
      <c r="C90" s="79">
        <v>9345.0686840533544</v>
      </c>
      <c r="D90" s="79">
        <v>61800</v>
      </c>
      <c r="E90" s="79">
        <v>70716</v>
      </c>
      <c r="F90" s="80">
        <v>4804.93</v>
      </c>
      <c r="G90" s="81">
        <f t="shared" si="33"/>
        <v>51.416743551593648</v>
      </c>
      <c r="H90" s="82">
        <f t="shared" si="34"/>
        <v>6.7946857853951022</v>
      </c>
      <c r="J90" s="13"/>
    </row>
    <row r="91" spans="1:10" ht="24.95" customHeight="1" x14ac:dyDescent="0.25">
      <c r="A91" s="65">
        <v>34</v>
      </c>
      <c r="B91" s="66" t="s">
        <v>115</v>
      </c>
      <c r="C91" s="89">
        <f>C92</f>
        <v>9193.4926007034319</v>
      </c>
      <c r="D91" s="89">
        <f t="shared" ref="D91:F91" si="49">D92</f>
        <v>19200</v>
      </c>
      <c r="E91" s="89">
        <f t="shared" si="49"/>
        <v>19200</v>
      </c>
      <c r="F91" s="89">
        <f t="shared" si="49"/>
        <v>8334.25</v>
      </c>
      <c r="G91" s="91">
        <f t="shared" si="33"/>
        <v>90.653795700692825</v>
      </c>
      <c r="H91" s="92">
        <f t="shared" si="34"/>
        <v>43.407552083333336</v>
      </c>
      <c r="J91" s="13"/>
    </row>
    <row r="92" spans="1:10" ht="24.95" customHeight="1" x14ac:dyDescent="0.25">
      <c r="A92" s="71">
        <v>343</v>
      </c>
      <c r="B92" s="72" t="s">
        <v>116</v>
      </c>
      <c r="C92" s="83">
        <f t="shared" ref="C92:F92" si="50">SUM(C93:C95)</f>
        <v>9193.4926007034319</v>
      </c>
      <c r="D92" s="83">
        <v>19200</v>
      </c>
      <c r="E92" s="83">
        <f t="shared" si="50"/>
        <v>19200</v>
      </c>
      <c r="F92" s="83">
        <f t="shared" si="50"/>
        <v>8334.25</v>
      </c>
      <c r="G92" s="85">
        <f t="shared" si="33"/>
        <v>90.653795700692825</v>
      </c>
      <c r="H92" s="86">
        <f t="shared" si="34"/>
        <v>43.407552083333336</v>
      </c>
      <c r="J92" s="13"/>
    </row>
    <row r="93" spans="1:10" ht="24.95" customHeight="1" x14ac:dyDescent="0.25">
      <c r="A93" s="77">
        <v>3431</v>
      </c>
      <c r="B93" s="78" t="s">
        <v>117</v>
      </c>
      <c r="C93" s="79">
        <v>7293.3054615435667</v>
      </c>
      <c r="D93" s="79">
        <v>17200</v>
      </c>
      <c r="E93" s="79">
        <v>17200</v>
      </c>
      <c r="F93" s="80">
        <v>6311.4</v>
      </c>
      <c r="G93" s="81">
        <f t="shared" si="33"/>
        <v>86.536893775792095</v>
      </c>
      <c r="H93" s="82">
        <f t="shared" si="34"/>
        <v>36.694186046511625</v>
      </c>
      <c r="J93" s="13"/>
    </row>
    <row r="94" spans="1:10" ht="24.95" customHeight="1" x14ac:dyDescent="0.25">
      <c r="A94" s="77">
        <v>3432</v>
      </c>
      <c r="B94" s="78" t="s">
        <v>118</v>
      </c>
      <c r="C94" s="79">
        <v>213.33466056141745</v>
      </c>
      <c r="D94" s="79">
        <v>0</v>
      </c>
      <c r="E94" s="79">
        <v>0</v>
      </c>
      <c r="F94" s="80">
        <v>226.24</v>
      </c>
      <c r="G94" s="81">
        <f t="shared" si="33"/>
        <v>106.04934022658132</v>
      </c>
      <c r="H94" s="82" t="e">
        <f t="shared" si="34"/>
        <v>#DIV/0!</v>
      </c>
      <c r="J94" s="13"/>
    </row>
    <row r="95" spans="1:10" ht="24.95" customHeight="1" x14ac:dyDescent="0.25">
      <c r="A95" s="77">
        <v>3433</v>
      </c>
      <c r="B95" s="78" t="s">
        <v>119</v>
      </c>
      <c r="C95" s="79">
        <v>1686.8524785984475</v>
      </c>
      <c r="D95" s="79">
        <v>2000</v>
      </c>
      <c r="E95" s="79">
        <v>2000</v>
      </c>
      <c r="F95" s="80">
        <v>1796.6100000000001</v>
      </c>
      <c r="G95" s="81">
        <f t="shared" si="33"/>
        <v>106.50664612312433</v>
      </c>
      <c r="H95" s="82">
        <f t="shared" si="34"/>
        <v>89.830500000000001</v>
      </c>
      <c r="J95" s="13"/>
    </row>
    <row r="96" spans="1:10" ht="24.95" customHeight="1" x14ac:dyDescent="0.25">
      <c r="A96" s="65">
        <v>36</v>
      </c>
      <c r="B96" s="66" t="s">
        <v>51</v>
      </c>
      <c r="C96" s="89">
        <f t="shared" ref="C96:F97" si="51">C97</f>
        <v>38702.788506204794</v>
      </c>
      <c r="D96" s="89">
        <v>0</v>
      </c>
      <c r="E96" s="89">
        <f t="shared" si="51"/>
        <v>0</v>
      </c>
      <c r="F96" s="89">
        <f t="shared" si="51"/>
        <v>0</v>
      </c>
      <c r="G96" s="91">
        <f t="shared" si="33"/>
        <v>0</v>
      </c>
      <c r="H96" s="92" t="e">
        <f t="shared" si="34"/>
        <v>#DIV/0!</v>
      </c>
      <c r="J96" s="13"/>
    </row>
    <row r="97" spans="1:10" ht="24.95" customHeight="1" x14ac:dyDescent="0.25">
      <c r="A97" s="71">
        <v>36</v>
      </c>
      <c r="B97" s="72" t="s">
        <v>120</v>
      </c>
      <c r="C97" s="73">
        <f t="shared" si="51"/>
        <v>38702.788506204794</v>
      </c>
      <c r="D97" s="73">
        <v>0</v>
      </c>
      <c r="E97" s="73">
        <f t="shared" si="51"/>
        <v>0</v>
      </c>
      <c r="F97" s="73">
        <f t="shared" si="51"/>
        <v>0</v>
      </c>
      <c r="G97" s="75">
        <f t="shared" si="33"/>
        <v>0</v>
      </c>
      <c r="H97" s="76" t="e">
        <f t="shared" si="34"/>
        <v>#DIV/0!</v>
      </c>
      <c r="J97" s="13"/>
    </row>
    <row r="98" spans="1:10" ht="24.95" customHeight="1" x14ac:dyDescent="0.25">
      <c r="A98" s="77">
        <v>36</v>
      </c>
      <c r="B98" s="78" t="s">
        <v>120</v>
      </c>
      <c r="C98" s="80">
        <v>38702.788506204794</v>
      </c>
      <c r="D98" s="80">
        <v>0</v>
      </c>
      <c r="E98" s="80">
        <v>0</v>
      </c>
      <c r="F98" s="80">
        <v>0</v>
      </c>
      <c r="G98" s="93">
        <f t="shared" si="33"/>
        <v>0</v>
      </c>
      <c r="H98" s="94" t="e">
        <f t="shared" si="34"/>
        <v>#DIV/0!</v>
      </c>
      <c r="J98" s="13"/>
    </row>
    <row r="99" spans="1:10" ht="24.95" customHeight="1" x14ac:dyDescent="0.25">
      <c r="A99" s="95">
        <v>4</v>
      </c>
      <c r="B99" s="96" t="s">
        <v>139</v>
      </c>
      <c r="C99" s="97">
        <f t="shared" ref="C99:F99" si="52">SUM(C100:C102)</f>
        <v>591091.36903576867</v>
      </c>
      <c r="D99" s="97">
        <f t="shared" si="52"/>
        <v>4493400</v>
      </c>
      <c r="E99" s="97">
        <f t="shared" si="52"/>
        <v>5492549</v>
      </c>
      <c r="F99" s="97">
        <f t="shared" si="52"/>
        <v>516461.32000000007</v>
      </c>
      <c r="G99" s="98">
        <f t="shared" si="33"/>
        <v>87.374194084831487</v>
      </c>
      <c r="H99" s="99">
        <f t="shared" si="34"/>
        <v>9.4029442431920067</v>
      </c>
      <c r="J99" s="13"/>
    </row>
    <row r="100" spans="1:10" ht="24.95" customHeight="1" x14ac:dyDescent="0.25">
      <c r="A100" s="77">
        <v>41</v>
      </c>
      <c r="B100" s="100" t="s">
        <v>121</v>
      </c>
      <c r="C100" s="101">
        <v>1609.2640520273408</v>
      </c>
      <c r="D100" s="101">
        <v>0</v>
      </c>
      <c r="E100" s="101">
        <v>0</v>
      </c>
      <c r="F100" s="101">
        <v>0</v>
      </c>
      <c r="G100" s="93">
        <f t="shared" si="33"/>
        <v>0</v>
      </c>
      <c r="H100" s="94" t="e">
        <f t="shared" si="34"/>
        <v>#DIV/0!</v>
      </c>
      <c r="J100" s="13"/>
    </row>
    <row r="101" spans="1:10" ht="24.95" customHeight="1" x14ac:dyDescent="0.25">
      <c r="A101" s="77">
        <v>42</v>
      </c>
      <c r="B101" s="100" t="s">
        <v>122</v>
      </c>
      <c r="C101" s="101">
        <v>463232.89269360935</v>
      </c>
      <c r="D101" s="101">
        <v>2811100</v>
      </c>
      <c r="E101" s="101">
        <v>3380249</v>
      </c>
      <c r="F101" s="101">
        <v>143598.87000000002</v>
      </c>
      <c r="G101" s="93">
        <f t="shared" si="33"/>
        <v>30.999281843955522</v>
      </c>
      <c r="H101" s="94">
        <f t="shared" si="34"/>
        <v>4.2481743208858287</v>
      </c>
      <c r="J101" s="13"/>
    </row>
    <row r="102" spans="1:10" ht="24.95" customHeight="1" x14ac:dyDescent="0.25">
      <c r="A102" s="102">
        <v>45</v>
      </c>
      <c r="B102" s="103" t="s">
        <v>123</v>
      </c>
      <c r="C102" s="104">
        <v>126249.21229013204</v>
      </c>
      <c r="D102" s="104">
        <v>1682300</v>
      </c>
      <c r="E102" s="104">
        <v>2112300</v>
      </c>
      <c r="F102" s="104">
        <v>372862.45</v>
      </c>
      <c r="G102" s="105">
        <f t="shared" si="33"/>
        <v>295.33843676040419</v>
      </c>
      <c r="H102" s="106">
        <f t="shared" si="34"/>
        <v>17.651964683046916</v>
      </c>
      <c r="J102" s="13"/>
    </row>
    <row r="104" spans="1:10" x14ac:dyDescent="0.25">
      <c r="G104" s="13"/>
      <c r="H104" s="13"/>
    </row>
  </sheetData>
  <mergeCells count="3">
    <mergeCell ref="A2:H2"/>
    <mergeCell ref="A4:H4"/>
    <mergeCell ref="A6:H6"/>
  </mergeCells>
  <pageMargins left="0.70866141732283472" right="0.70866141732283472" top="0.55118110236220474" bottom="0.74803149606299213" header="0.19685039370078741" footer="0.31496062992125984"/>
  <pageSetup paperSize="9" scale="72" fitToHeight="0" orientation="landscape" r:id="rId1"/>
  <headerFooter>
    <oddHeader>&amp;LUpravno vijeće 
33. sjednica&amp;C&amp;F&amp;R23. kolovoz 2023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  <pageSetUpPr fitToPage="1"/>
  </sheetPr>
  <dimension ref="A2:K30"/>
  <sheetViews>
    <sheetView workbookViewId="0">
      <selection activeCell="A39" sqref="A39"/>
    </sheetView>
  </sheetViews>
  <sheetFormatPr defaultRowHeight="15" x14ac:dyDescent="0.25"/>
  <cols>
    <col min="1" max="1" width="100.7109375" style="14" customWidth="1"/>
    <col min="2" max="4" width="20.7109375" customWidth="1"/>
    <col min="5" max="5" width="20.7109375" style="9" customWidth="1"/>
    <col min="6" max="7" width="20.7109375" customWidth="1"/>
  </cols>
  <sheetData>
    <row r="2" spans="1:11" ht="15.75" customHeight="1" x14ac:dyDescent="0.25">
      <c r="A2" s="185" t="s">
        <v>14</v>
      </c>
      <c r="B2" s="185"/>
      <c r="C2" s="185"/>
      <c r="D2" s="185"/>
      <c r="E2" s="185"/>
      <c r="F2" s="185"/>
      <c r="G2" s="185"/>
    </row>
    <row r="4" spans="1:11" s="3" customFormat="1" ht="35.1" customHeight="1" x14ac:dyDescent="0.25">
      <c r="A4" s="19" t="s">
        <v>3</v>
      </c>
      <c r="B4" s="20" t="s">
        <v>74</v>
      </c>
      <c r="C4" s="20" t="s">
        <v>77</v>
      </c>
      <c r="D4" s="20" t="s">
        <v>71</v>
      </c>
      <c r="E4" s="21" t="s">
        <v>78</v>
      </c>
      <c r="F4" s="20" t="s">
        <v>75</v>
      </c>
      <c r="G4" s="22" t="s">
        <v>76</v>
      </c>
    </row>
    <row r="5" spans="1:11" s="2" customFormat="1" ht="9.9499999999999993" customHeight="1" x14ac:dyDescent="0.2">
      <c r="A5" s="180">
        <v>1</v>
      </c>
      <c r="B5" s="181">
        <v>2</v>
      </c>
      <c r="C5" s="181">
        <v>3</v>
      </c>
      <c r="D5" s="181">
        <v>4</v>
      </c>
      <c r="E5" s="181">
        <v>5</v>
      </c>
      <c r="F5" s="181">
        <v>6</v>
      </c>
      <c r="G5" s="182">
        <v>7</v>
      </c>
    </row>
    <row r="6" spans="1:11" s="7" customFormat="1" ht="24.95" customHeight="1" x14ac:dyDescent="0.25">
      <c r="A6" s="23" t="s">
        <v>124</v>
      </c>
      <c r="B6" s="24">
        <f>SUM(B7:B17)</f>
        <v>17418530.5</v>
      </c>
      <c r="C6" s="24">
        <f t="shared" ref="C6:E6" si="0">SUM(C7:C17)</f>
        <v>23671800</v>
      </c>
      <c r="D6" s="24">
        <f t="shared" si="0"/>
        <v>24793619</v>
      </c>
      <c r="E6" s="24">
        <f t="shared" si="0"/>
        <v>13351238.339999996</v>
      </c>
      <c r="F6" s="29">
        <f t="shared" ref="F6" si="1">E6/B6*100</f>
        <v>76.64962517934562</v>
      </c>
      <c r="G6" s="177">
        <f t="shared" ref="G6" si="2">E6/D6*100</f>
        <v>53.849493855656959</v>
      </c>
    </row>
    <row r="7" spans="1:11" s="7" customFormat="1" ht="24.95" customHeight="1" x14ac:dyDescent="0.25">
      <c r="A7" s="25" t="s">
        <v>125</v>
      </c>
      <c r="B7" s="17">
        <v>0</v>
      </c>
      <c r="C7" s="17">
        <v>212300</v>
      </c>
      <c r="D7" s="17">
        <v>212300</v>
      </c>
      <c r="E7" s="17">
        <v>20708.13</v>
      </c>
      <c r="F7" s="26" t="e">
        <f t="shared" ref="F7:F29" si="3">E7/B7*100</f>
        <v>#DIV/0!</v>
      </c>
      <c r="G7" s="178">
        <f>E7/D7*100</f>
        <v>9.7541827602449374</v>
      </c>
    </row>
    <row r="8" spans="1:11" s="7" customFormat="1" ht="24.95" customHeight="1" x14ac:dyDescent="0.25">
      <c r="A8" s="25" t="s">
        <v>126</v>
      </c>
      <c r="B8" s="17">
        <v>61937.3</v>
      </c>
      <c r="C8" s="17">
        <v>85000</v>
      </c>
      <c r="D8" s="17">
        <v>85000</v>
      </c>
      <c r="E8" s="17">
        <v>28333.32</v>
      </c>
      <c r="F8" s="26">
        <f t="shared" si="3"/>
        <v>45.745164868342655</v>
      </c>
      <c r="G8" s="178">
        <f t="shared" ref="G8:G29" si="4">E8/D8*100</f>
        <v>33.333317647058827</v>
      </c>
    </row>
    <row r="9" spans="1:11" s="7" customFormat="1" ht="24.95" customHeight="1" x14ac:dyDescent="0.25">
      <c r="A9" s="25" t="s">
        <v>140</v>
      </c>
      <c r="B9" s="17">
        <v>0</v>
      </c>
      <c r="C9" s="17">
        <v>132720</v>
      </c>
      <c r="D9" s="17">
        <v>132720</v>
      </c>
      <c r="E9" s="17">
        <v>0</v>
      </c>
      <c r="F9" s="26" t="e">
        <f t="shared" si="3"/>
        <v>#DIV/0!</v>
      </c>
      <c r="G9" s="178">
        <f t="shared" si="4"/>
        <v>0</v>
      </c>
    </row>
    <row r="10" spans="1:11" s="7" customFormat="1" ht="24.95" customHeight="1" x14ac:dyDescent="0.25">
      <c r="A10" s="25" t="s">
        <v>127</v>
      </c>
      <c r="B10" s="17">
        <v>4320564.2299999995</v>
      </c>
      <c r="C10" s="17">
        <v>9813580</v>
      </c>
      <c r="D10" s="17">
        <v>10935399</v>
      </c>
      <c r="E10" s="17">
        <v>8203258.7399999984</v>
      </c>
      <c r="F10" s="26">
        <f t="shared" si="3"/>
        <v>189.86545051316133</v>
      </c>
      <c r="G10" s="178">
        <f t="shared" si="4"/>
        <v>75.015632625750541</v>
      </c>
    </row>
    <row r="11" spans="1:11" s="7" customFormat="1" ht="24.95" customHeight="1" x14ac:dyDescent="0.25">
      <c r="A11" s="25" t="s">
        <v>128</v>
      </c>
      <c r="B11" s="17">
        <v>6605.65</v>
      </c>
      <c r="C11" s="17">
        <v>537500</v>
      </c>
      <c r="D11" s="17">
        <v>537500</v>
      </c>
      <c r="E11" s="17">
        <v>322346.73</v>
      </c>
      <c r="F11" s="26">
        <f t="shared" si="3"/>
        <v>4879.8639043848825</v>
      </c>
      <c r="G11" s="178">
        <f t="shared" si="4"/>
        <v>59.97148465116279</v>
      </c>
      <c r="I11" s="28"/>
      <c r="J11" s="28"/>
      <c r="K11" s="28"/>
    </row>
    <row r="12" spans="1:11" s="7" customFormat="1" ht="24.95" customHeight="1" x14ac:dyDescent="0.25">
      <c r="A12" s="25" t="s">
        <v>129</v>
      </c>
      <c r="B12" s="17">
        <v>12243088.699999999</v>
      </c>
      <c r="C12" s="17">
        <v>10661000</v>
      </c>
      <c r="D12" s="17">
        <v>10661000</v>
      </c>
      <c r="E12" s="17">
        <v>4189943.9699999997</v>
      </c>
      <c r="F12" s="26">
        <f t="shared" si="3"/>
        <v>34.222932404304153</v>
      </c>
      <c r="G12" s="178">
        <f t="shared" si="4"/>
        <v>39.301603695713347</v>
      </c>
      <c r="I12" s="28"/>
      <c r="J12" s="28"/>
      <c r="K12" s="28"/>
    </row>
    <row r="13" spans="1:11" s="7" customFormat="1" ht="24.95" customHeight="1" x14ac:dyDescent="0.25">
      <c r="A13" s="25" t="s">
        <v>130</v>
      </c>
      <c r="B13" s="17">
        <v>178570</v>
      </c>
      <c r="C13" s="17">
        <v>371600</v>
      </c>
      <c r="D13" s="17">
        <v>371600</v>
      </c>
      <c r="E13" s="18">
        <v>212356.5</v>
      </c>
      <c r="F13" s="26">
        <f t="shared" si="3"/>
        <v>118.92059136473092</v>
      </c>
      <c r="G13" s="178">
        <f t="shared" si="4"/>
        <v>57.146528525296013</v>
      </c>
      <c r="I13" s="28"/>
      <c r="J13" s="28"/>
      <c r="K13" s="28"/>
    </row>
    <row r="14" spans="1:11" s="7" customFormat="1" ht="24.95" customHeight="1" x14ac:dyDescent="0.25">
      <c r="A14" s="25" t="s">
        <v>131</v>
      </c>
      <c r="B14" s="17">
        <v>286570.37</v>
      </c>
      <c r="C14" s="17">
        <v>663600</v>
      </c>
      <c r="D14" s="17">
        <v>663600</v>
      </c>
      <c r="E14" s="18">
        <v>238700.64</v>
      </c>
      <c r="F14" s="26">
        <f t="shared" si="3"/>
        <v>83.295645673347181</v>
      </c>
      <c r="G14" s="178">
        <f t="shared" si="4"/>
        <v>35.970560578661846</v>
      </c>
    </row>
    <row r="15" spans="1:11" s="7" customFormat="1" ht="24.95" customHeight="1" x14ac:dyDescent="0.25">
      <c r="A15" s="25" t="s">
        <v>132</v>
      </c>
      <c r="B15" s="17">
        <v>317126.3</v>
      </c>
      <c r="C15" s="17">
        <v>1194500</v>
      </c>
      <c r="D15" s="17">
        <v>1194500</v>
      </c>
      <c r="E15" s="18">
        <v>131015.03999999999</v>
      </c>
      <c r="F15" s="26">
        <f t="shared" si="3"/>
        <v>41.313205495728354</v>
      </c>
      <c r="G15" s="178">
        <f t="shared" si="4"/>
        <v>10.96819087484303</v>
      </c>
    </row>
    <row r="16" spans="1:11" s="7" customFormat="1" ht="24.95" customHeight="1" x14ac:dyDescent="0.25">
      <c r="A16" s="25" t="s">
        <v>133</v>
      </c>
      <c r="B16" s="17">
        <v>4067.95</v>
      </c>
      <c r="C16" s="17">
        <v>0</v>
      </c>
      <c r="D16" s="17">
        <v>0</v>
      </c>
      <c r="E16" s="18">
        <v>0</v>
      </c>
      <c r="F16" s="26">
        <f t="shared" si="3"/>
        <v>0</v>
      </c>
      <c r="G16" s="178" t="e">
        <f t="shared" si="4"/>
        <v>#DIV/0!</v>
      </c>
    </row>
    <row r="17" spans="1:7" s="7" customFormat="1" ht="24.95" customHeight="1" x14ac:dyDescent="0.25">
      <c r="A17" s="25" t="s">
        <v>134</v>
      </c>
      <c r="B17" s="17">
        <v>0</v>
      </c>
      <c r="C17" s="17">
        <v>0</v>
      </c>
      <c r="D17" s="17">
        <v>0</v>
      </c>
      <c r="E17" s="17">
        <v>4575.2700000000004</v>
      </c>
      <c r="F17" s="26" t="e">
        <f t="shared" si="3"/>
        <v>#DIV/0!</v>
      </c>
      <c r="G17" s="178" t="e">
        <f t="shared" si="4"/>
        <v>#DIV/0!</v>
      </c>
    </row>
    <row r="18" spans="1:7" s="7" customFormat="1" ht="24.95" customHeight="1" x14ac:dyDescent="0.25">
      <c r="A18" s="23" t="s">
        <v>13</v>
      </c>
      <c r="B18" s="24">
        <f>SUM(B19:B29)</f>
        <v>10495307.379999999</v>
      </c>
      <c r="C18" s="24">
        <f t="shared" ref="C18:E18" si="5">SUM(C19:C29)</f>
        <v>23671800</v>
      </c>
      <c r="D18" s="24">
        <f t="shared" si="5"/>
        <v>24793619</v>
      </c>
      <c r="E18" s="24">
        <f t="shared" si="5"/>
        <v>8869412.6399999987</v>
      </c>
      <c r="F18" s="29">
        <f t="shared" si="3"/>
        <v>84.508364727856105</v>
      </c>
      <c r="G18" s="177">
        <f t="shared" si="4"/>
        <v>35.772964971350085</v>
      </c>
    </row>
    <row r="19" spans="1:7" s="7" customFormat="1" ht="24.95" customHeight="1" x14ac:dyDescent="0.25">
      <c r="A19" s="25" t="s">
        <v>125</v>
      </c>
      <c r="B19" s="17">
        <v>24243.1</v>
      </c>
      <c r="C19" s="17">
        <v>212300</v>
      </c>
      <c r="D19" s="17">
        <v>212300</v>
      </c>
      <c r="E19" s="17">
        <v>108403.65999999999</v>
      </c>
      <c r="F19" s="26">
        <f t="shared" si="3"/>
        <v>447.15263312035177</v>
      </c>
      <c r="G19" s="178">
        <f t="shared" si="4"/>
        <v>51.061544983513897</v>
      </c>
    </row>
    <row r="20" spans="1:7" s="7" customFormat="1" ht="24.95" customHeight="1" x14ac:dyDescent="0.25">
      <c r="A20" s="25" t="s">
        <v>126</v>
      </c>
      <c r="B20" s="17">
        <v>42471.3</v>
      </c>
      <c r="C20" s="17">
        <v>85000</v>
      </c>
      <c r="D20" s="17">
        <v>85000</v>
      </c>
      <c r="E20" s="17">
        <v>42499.98</v>
      </c>
      <c r="F20" s="26">
        <f t="shared" si="3"/>
        <v>100.0675279541714</v>
      </c>
      <c r="G20" s="178">
        <f t="shared" si="4"/>
        <v>49.999976470588237</v>
      </c>
    </row>
    <row r="21" spans="1:7" s="7" customFormat="1" ht="24.95" customHeight="1" x14ac:dyDescent="0.25">
      <c r="A21" s="25" t="s">
        <v>140</v>
      </c>
      <c r="B21" s="17">
        <v>0</v>
      </c>
      <c r="C21" s="17">
        <v>132720</v>
      </c>
      <c r="D21" s="17">
        <v>132720</v>
      </c>
      <c r="E21" s="17">
        <v>120913.75</v>
      </c>
      <c r="F21" s="26" t="e">
        <f t="shared" si="3"/>
        <v>#DIV/0!</v>
      </c>
      <c r="G21" s="178">
        <f t="shared" si="4"/>
        <v>91.104392706449673</v>
      </c>
    </row>
    <row r="22" spans="1:7" s="7" customFormat="1" ht="24.95" customHeight="1" x14ac:dyDescent="0.25">
      <c r="A22" s="25" t="s">
        <v>127</v>
      </c>
      <c r="B22" s="17">
        <v>3836459.05</v>
      </c>
      <c r="C22" s="17">
        <v>9813580</v>
      </c>
      <c r="D22" s="17">
        <v>10935399</v>
      </c>
      <c r="E22" s="17">
        <v>3748194.0795421069</v>
      </c>
      <c r="F22" s="26">
        <f t="shared" si="3"/>
        <v>97.699311544641859</v>
      </c>
      <c r="G22" s="178">
        <f t="shared" si="4"/>
        <v>34.275787097865447</v>
      </c>
    </row>
    <row r="23" spans="1:7" s="7" customFormat="1" ht="24.95" customHeight="1" x14ac:dyDescent="0.25">
      <c r="A23" s="25" t="s">
        <v>128</v>
      </c>
      <c r="B23" s="17">
        <v>108354.69</v>
      </c>
      <c r="C23" s="17">
        <v>537500</v>
      </c>
      <c r="D23" s="17">
        <v>537500</v>
      </c>
      <c r="E23" s="17">
        <v>149693.75</v>
      </c>
      <c r="F23" s="26">
        <f t="shared" si="3"/>
        <v>138.15161115776345</v>
      </c>
      <c r="G23" s="178">
        <f t="shared" si="4"/>
        <v>27.85</v>
      </c>
    </row>
    <row r="24" spans="1:7" s="7" customFormat="1" ht="24.95" customHeight="1" x14ac:dyDescent="0.25">
      <c r="A24" s="25" t="s">
        <v>129</v>
      </c>
      <c r="B24" s="17">
        <v>5896941.1900000004</v>
      </c>
      <c r="C24" s="17">
        <v>10661000</v>
      </c>
      <c r="D24" s="17">
        <v>10661000</v>
      </c>
      <c r="E24" s="17">
        <v>3851018.3399999994</v>
      </c>
      <c r="F24" s="26">
        <f t="shared" si="3"/>
        <v>65.305354351007168</v>
      </c>
      <c r="G24" s="178">
        <f t="shared" si="4"/>
        <v>36.122487008723382</v>
      </c>
    </row>
    <row r="25" spans="1:7" s="7" customFormat="1" ht="24.95" customHeight="1" x14ac:dyDescent="0.25">
      <c r="A25" s="25" t="s">
        <v>130</v>
      </c>
      <c r="B25" s="17">
        <v>121500.82</v>
      </c>
      <c r="C25" s="17">
        <v>371600</v>
      </c>
      <c r="D25" s="17">
        <v>371600</v>
      </c>
      <c r="E25" s="17">
        <v>103031.78045789366</v>
      </c>
      <c r="F25" s="26">
        <f t="shared" si="3"/>
        <v>84.799246999233134</v>
      </c>
      <c r="G25" s="178">
        <f t="shared" si="4"/>
        <v>27.726528648518205</v>
      </c>
    </row>
    <row r="26" spans="1:7" s="7" customFormat="1" ht="24.95" customHeight="1" x14ac:dyDescent="0.25">
      <c r="A26" s="25" t="s">
        <v>131</v>
      </c>
      <c r="B26" s="17">
        <v>286570.37</v>
      </c>
      <c r="C26" s="17">
        <v>663600</v>
      </c>
      <c r="D26" s="17">
        <v>663600</v>
      </c>
      <c r="E26" s="17">
        <v>238700.64</v>
      </c>
      <c r="F26" s="26">
        <f t="shared" si="3"/>
        <v>83.295645673347181</v>
      </c>
      <c r="G26" s="178">
        <f t="shared" si="4"/>
        <v>35.970560578661846</v>
      </c>
    </row>
    <row r="27" spans="1:7" s="7" customFormat="1" ht="24.95" customHeight="1" x14ac:dyDescent="0.25">
      <c r="A27" s="25" t="s">
        <v>132</v>
      </c>
      <c r="B27" s="17">
        <v>178766.86</v>
      </c>
      <c r="C27" s="17">
        <v>1194500</v>
      </c>
      <c r="D27" s="17">
        <v>1194500</v>
      </c>
      <c r="E27" s="17">
        <v>506956.66000000003</v>
      </c>
      <c r="F27" s="26">
        <f t="shared" si="3"/>
        <v>283.58536923454386</v>
      </c>
      <c r="G27" s="178">
        <f t="shared" si="4"/>
        <v>42.440909167015491</v>
      </c>
    </row>
    <row r="28" spans="1:7" s="7" customFormat="1" ht="24.95" customHeight="1" x14ac:dyDescent="0.25">
      <c r="A28" s="25" t="s">
        <v>133</v>
      </c>
      <c r="B28" s="17">
        <v>0</v>
      </c>
      <c r="C28" s="17">
        <v>0</v>
      </c>
      <c r="D28" s="17">
        <v>0</v>
      </c>
      <c r="E28" s="17">
        <v>0</v>
      </c>
      <c r="F28" s="26" t="e">
        <f t="shared" si="3"/>
        <v>#DIV/0!</v>
      </c>
      <c r="G28" s="178" t="e">
        <f t="shared" si="4"/>
        <v>#DIV/0!</v>
      </c>
    </row>
    <row r="29" spans="1:7" s="7" customFormat="1" ht="24.95" customHeight="1" x14ac:dyDescent="0.25">
      <c r="A29" s="31" t="s">
        <v>134</v>
      </c>
      <c r="B29" s="32">
        <v>0</v>
      </c>
      <c r="C29" s="32">
        <v>0</v>
      </c>
      <c r="D29" s="32">
        <v>0</v>
      </c>
      <c r="E29" s="32">
        <v>0</v>
      </c>
      <c r="F29" s="33" t="e">
        <f t="shared" si="3"/>
        <v>#DIV/0!</v>
      </c>
      <c r="G29" s="179" t="e">
        <f t="shared" si="4"/>
        <v>#DIV/0!</v>
      </c>
    </row>
    <row r="30" spans="1:7" x14ac:dyDescent="0.25">
      <c r="D30" s="9"/>
      <c r="F30" s="15"/>
    </row>
  </sheetData>
  <mergeCells count="1">
    <mergeCell ref="A2:G2"/>
  </mergeCells>
  <pageMargins left="0.70866141732283472" right="0.70866141732283472" top="0.55118110236220474" bottom="0.74803149606299213" header="0.19685039370078741" footer="0.31496062992125984"/>
  <pageSetup paperSize="9" scale="58" fitToHeight="0" orientation="landscape" r:id="rId1"/>
  <headerFooter>
    <oddHeader>&amp;LUpravno vijeće 
33. sjednica&amp;C&amp;F&amp;R23. kolovoz 2023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  <pageSetUpPr fitToPage="1"/>
  </sheetPr>
  <dimension ref="A1:G8"/>
  <sheetViews>
    <sheetView tabSelected="1" workbookViewId="0">
      <selection activeCell="B13" sqref="B13"/>
    </sheetView>
  </sheetViews>
  <sheetFormatPr defaultRowHeight="15" x14ac:dyDescent="0.25"/>
  <cols>
    <col min="1" max="1" width="37.7109375" customWidth="1"/>
    <col min="2" max="7" width="20.7109375" customWidth="1"/>
  </cols>
  <sheetData>
    <row r="1" spans="1:7" x14ac:dyDescent="0.25">
      <c r="A1" s="38"/>
      <c r="B1" s="38"/>
      <c r="C1" s="38"/>
      <c r="D1" s="38"/>
      <c r="E1" s="37"/>
      <c r="F1" s="37"/>
      <c r="G1" s="37"/>
    </row>
    <row r="2" spans="1:7" ht="15.75" customHeight="1" x14ac:dyDescent="0.25">
      <c r="A2" s="185" t="s">
        <v>15</v>
      </c>
      <c r="B2" s="185"/>
      <c r="C2" s="185"/>
      <c r="D2" s="185"/>
      <c r="E2" s="185"/>
      <c r="F2" s="185"/>
      <c r="G2" s="185"/>
    </row>
    <row r="3" spans="1:7" x14ac:dyDescent="0.25">
      <c r="A3" s="38"/>
      <c r="B3" s="38"/>
      <c r="C3" s="38"/>
      <c r="D3" s="38"/>
      <c r="E3" s="37"/>
      <c r="F3" s="37"/>
      <c r="G3" s="37"/>
    </row>
    <row r="4" spans="1:7" ht="30" customHeight="1" x14ac:dyDescent="0.25">
      <c r="A4" s="166" t="s">
        <v>3</v>
      </c>
      <c r="B4" s="135" t="s">
        <v>74</v>
      </c>
      <c r="C4" s="135" t="s">
        <v>77</v>
      </c>
      <c r="D4" s="135" t="s">
        <v>71</v>
      </c>
      <c r="E4" s="135" t="s">
        <v>78</v>
      </c>
      <c r="F4" s="135" t="s">
        <v>75</v>
      </c>
      <c r="G4" s="136" t="s">
        <v>76</v>
      </c>
    </row>
    <row r="5" spans="1:7" s="2" customFormat="1" ht="9.9499999999999993" customHeight="1" x14ac:dyDescent="0.2">
      <c r="A5" s="167">
        <v>1</v>
      </c>
      <c r="B5" s="168">
        <v>2</v>
      </c>
      <c r="C5" s="168">
        <v>3</v>
      </c>
      <c r="D5" s="168">
        <v>4</v>
      </c>
      <c r="E5" s="168">
        <v>5</v>
      </c>
      <c r="F5" s="168">
        <v>6</v>
      </c>
      <c r="G5" s="169">
        <v>7</v>
      </c>
    </row>
    <row r="6" spans="1:7" ht="24.95" customHeight="1" x14ac:dyDescent="0.25">
      <c r="A6" s="140" t="s">
        <v>13</v>
      </c>
      <c r="B6" s="141">
        <f>B7</f>
        <v>10495307.379999999</v>
      </c>
      <c r="C6" s="141">
        <f t="shared" ref="C6:E7" si="0">C7</f>
        <v>23671800</v>
      </c>
      <c r="D6" s="141">
        <f t="shared" si="0"/>
        <v>24793619</v>
      </c>
      <c r="E6" s="141">
        <f t="shared" si="0"/>
        <v>8869412.6399999987</v>
      </c>
      <c r="F6" s="170">
        <f t="shared" ref="F6:F7" si="1">E6/B6*100</f>
        <v>84.508364727856105</v>
      </c>
      <c r="G6" s="30">
        <f t="shared" ref="G6:G7" si="2">E6/D6*100</f>
        <v>35.772964971350085</v>
      </c>
    </row>
    <row r="7" spans="1:7" ht="24.95" customHeight="1" x14ac:dyDescent="0.25">
      <c r="A7" s="171" t="s">
        <v>135</v>
      </c>
      <c r="B7" s="172">
        <f>B8</f>
        <v>10495307.379999999</v>
      </c>
      <c r="C7" s="172">
        <f t="shared" si="0"/>
        <v>23671800</v>
      </c>
      <c r="D7" s="172">
        <f t="shared" si="0"/>
        <v>24793619</v>
      </c>
      <c r="E7" s="172">
        <f t="shared" si="0"/>
        <v>8869412.6399999987</v>
      </c>
      <c r="F7" s="173">
        <f t="shared" si="1"/>
        <v>84.508364727856105</v>
      </c>
      <c r="G7" s="27">
        <f t="shared" si="2"/>
        <v>35.772964971350085</v>
      </c>
    </row>
    <row r="8" spans="1:7" ht="24.95" customHeight="1" x14ac:dyDescent="0.25">
      <c r="A8" s="174" t="s">
        <v>136</v>
      </c>
      <c r="B8" s="175">
        <v>10495307.379999999</v>
      </c>
      <c r="C8" s="175">
        <v>23671800</v>
      </c>
      <c r="D8" s="175">
        <v>24793619</v>
      </c>
      <c r="E8" s="32">
        <v>8869412.6399999987</v>
      </c>
      <c r="F8" s="176">
        <f>E8/B8*100</f>
        <v>84.508364727856105</v>
      </c>
      <c r="G8" s="34">
        <f>E8/D8*100</f>
        <v>35.772964971350085</v>
      </c>
    </row>
  </sheetData>
  <mergeCells count="1">
    <mergeCell ref="A2:G2"/>
  </mergeCells>
  <pageMargins left="0.70866141732283472" right="0.70866141732283472" top="0.55118110236220474" bottom="0.74803149606299213" header="0.19685039370078741" footer="0.31496062992125984"/>
  <pageSetup paperSize="9" scale="80" fitToHeight="0" orientation="landscape" r:id="rId1"/>
  <headerFooter>
    <oddHeader>&amp;LUpravno vijeće 
33. sjednica&amp;C&amp;F&amp;R23. kolovoz 2023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Sažetak</vt:lpstr>
      <vt:lpstr> Račun prihoda i rashoda</vt:lpstr>
      <vt:lpstr>Rashodi i prihodi prema izvoru</vt:lpstr>
      <vt:lpstr>Rashodi prema funkcijskoj klas </vt:lpstr>
      <vt:lpstr>' Račun prihoda i rashoda'!Ispis_naslova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Mikuš</cp:lastModifiedBy>
  <cp:lastPrinted>2023-08-15T14:16:54Z</cp:lastPrinted>
  <dcterms:created xsi:type="dcterms:W3CDTF">2022-08-12T12:51:27Z</dcterms:created>
  <dcterms:modified xsi:type="dcterms:W3CDTF">2023-08-15T14:26:34Z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