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GRAD - OSTALI IZVJEŠTAJI 2019/"/>
    </mc:Choice>
  </mc:AlternateContent>
  <xr:revisionPtr revIDLastSave="0" documentId="8_{9C39ADEE-F8C1-4AB7-A91B-81766F91772D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Prihodi" sheetId="1" r:id="rId1"/>
    <sheet name="Rashodi" sheetId="2" r:id="rId2"/>
  </sheets>
  <definedNames>
    <definedName name="_xlnm.Print_Titles" localSheetId="1">Rashodi!$5:$6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2" i="2" l="1"/>
  <c r="H101" i="2" s="1"/>
  <c r="H100" i="2" s="1"/>
  <c r="H98" i="2"/>
  <c r="H97" i="2" s="1"/>
  <c r="H95" i="2"/>
  <c r="H83" i="2"/>
  <c r="H81" i="2"/>
  <c r="H77" i="2"/>
  <c r="H76" i="2" s="1"/>
  <c r="H71" i="2"/>
  <c r="H69" i="2"/>
  <c r="H65" i="2"/>
  <c r="H63" i="2"/>
  <c r="H57" i="2"/>
  <c r="H54" i="2"/>
  <c r="H45" i="2"/>
  <c r="H43" i="2"/>
  <c r="H33" i="2"/>
  <c r="H26" i="2"/>
  <c r="H21" i="2"/>
  <c r="H16" i="2"/>
  <c r="H14" i="2"/>
  <c r="H9" i="2"/>
  <c r="F102" i="2"/>
  <c r="F101" i="2" s="1"/>
  <c r="F100" i="2" s="1"/>
  <c r="F98" i="2"/>
  <c r="F97" i="2" s="1"/>
  <c r="F95" i="2"/>
  <c r="F83" i="2"/>
  <c r="F81" i="2"/>
  <c r="F77" i="2"/>
  <c r="F76" i="2" s="1"/>
  <c r="F71" i="2"/>
  <c r="F69" i="2"/>
  <c r="F65" i="2"/>
  <c r="F63" i="2"/>
  <c r="F57" i="2"/>
  <c r="F54" i="2"/>
  <c r="F45" i="2"/>
  <c r="F43" i="2"/>
  <c r="F33" i="2"/>
  <c r="F28" i="2"/>
  <c r="F26" i="2" s="1"/>
  <c r="F21" i="2"/>
  <c r="F16" i="2"/>
  <c r="F14" i="2"/>
  <c r="F9" i="2"/>
  <c r="I98" i="2"/>
  <c r="I97" i="2" s="1"/>
  <c r="I95" i="2"/>
  <c r="I83" i="2"/>
  <c r="I81" i="2"/>
  <c r="I77" i="2"/>
  <c r="I76" i="2" s="1"/>
  <c r="I71" i="2"/>
  <c r="I69" i="2"/>
  <c r="I65" i="2"/>
  <c r="I63" i="2"/>
  <c r="I57" i="2"/>
  <c r="I54" i="2"/>
  <c r="I45" i="2"/>
  <c r="I43" i="2"/>
  <c r="I33" i="2"/>
  <c r="I26" i="2"/>
  <c r="I21" i="2"/>
  <c r="I16" i="2"/>
  <c r="I14" i="2"/>
  <c r="I9" i="2"/>
  <c r="G102" i="2"/>
  <c r="G101" i="2" s="1"/>
  <c r="G100" i="2" s="1"/>
  <c r="G98" i="2"/>
  <c r="G97" i="2" s="1"/>
  <c r="G95" i="2"/>
  <c r="G83" i="2"/>
  <c r="G81" i="2"/>
  <c r="G77" i="2"/>
  <c r="G76" i="2" s="1"/>
  <c r="G71" i="2"/>
  <c r="G69" i="2"/>
  <c r="G65" i="2"/>
  <c r="G63" i="2"/>
  <c r="G57" i="2"/>
  <c r="G54" i="2"/>
  <c r="G45" i="2"/>
  <c r="G43" i="2"/>
  <c r="G33" i="2"/>
  <c r="G26" i="2"/>
  <c r="G21" i="2"/>
  <c r="G16" i="2"/>
  <c r="G14" i="2"/>
  <c r="G9" i="2"/>
  <c r="H20" i="2" l="1"/>
  <c r="H8" i="2"/>
  <c r="H68" i="2"/>
  <c r="H80" i="2"/>
  <c r="H62" i="2"/>
  <c r="I62" i="2"/>
  <c r="F62" i="2"/>
  <c r="H75" i="2"/>
  <c r="I68" i="2"/>
  <c r="F80" i="2"/>
  <c r="F75" i="2" s="1"/>
  <c r="H53" i="2"/>
  <c r="F8" i="2"/>
  <c r="F53" i="2"/>
  <c r="F68" i="2"/>
  <c r="F20" i="2"/>
  <c r="G68" i="2"/>
  <c r="I8" i="2"/>
  <c r="G62" i="2"/>
  <c r="G80" i="2"/>
  <c r="G75" i="2" s="1"/>
  <c r="I20" i="2"/>
  <c r="I53" i="2"/>
  <c r="I80" i="2"/>
  <c r="I75" i="2" s="1"/>
  <c r="G53" i="2"/>
  <c r="G20" i="2"/>
  <c r="G8" i="2"/>
  <c r="D81" i="2"/>
  <c r="E81" i="2"/>
  <c r="J81" i="2"/>
  <c r="K81" i="2"/>
  <c r="L81" i="2"/>
  <c r="M81" i="2"/>
  <c r="N81" i="2"/>
  <c r="C81" i="2"/>
  <c r="M9" i="2"/>
  <c r="M14" i="2"/>
  <c r="M16" i="2"/>
  <c r="M21" i="2"/>
  <c r="M26" i="2"/>
  <c r="M33" i="2"/>
  <c r="M43" i="2"/>
  <c r="M45" i="2"/>
  <c r="M54" i="2"/>
  <c r="M57" i="2"/>
  <c r="M63" i="2"/>
  <c r="M65" i="2"/>
  <c r="M69" i="2"/>
  <c r="M71" i="2"/>
  <c r="M77" i="2"/>
  <c r="M76" i="2" s="1"/>
  <c r="M83" i="2"/>
  <c r="M95" i="2"/>
  <c r="M98" i="2"/>
  <c r="M97" i="2" s="1"/>
  <c r="M102" i="2"/>
  <c r="M101" i="2" s="1"/>
  <c r="M100" i="2" s="1"/>
  <c r="B87" i="1"/>
  <c r="C86" i="1"/>
  <c r="D86" i="1"/>
  <c r="E86" i="1"/>
  <c r="F86" i="1"/>
  <c r="G86" i="1"/>
  <c r="H86" i="1"/>
  <c r="I86" i="1"/>
  <c r="J86" i="1"/>
  <c r="B86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10" i="1"/>
  <c r="C44" i="1"/>
  <c r="D44" i="1"/>
  <c r="E44" i="1"/>
  <c r="F44" i="1"/>
  <c r="G44" i="1"/>
  <c r="H44" i="1"/>
  <c r="I44" i="1"/>
  <c r="B45" i="1" s="1"/>
  <c r="B44" i="1"/>
  <c r="H7" i="2" l="1"/>
  <c r="H104" i="2" s="1"/>
  <c r="F7" i="2"/>
  <c r="F104" i="2" s="1"/>
  <c r="I7" i="2"/>
  <c r="G7" i="2"/>
  <c r="G104" i="2" s="1"/>
  <c r="M8" i="2"/>
  <c r="M62" i="2"/>
  <c r="M68" i="2"/>
  <c r="M53" i="2"/>
  <c r="M20" i="2"/>
  <c r="M80" i="2"/>
  <c r="M75" i="2" s="1"/>
  <c r="J44" i="1"/>
  <c r="M7" i="2" l="1"/>
  <c r="M104" i="2" s="1"/>
  <c r="E28" i="2" l="1"/>
  <c r="K35" i="2" l="1"/>
  <c r="E65" i="2"/>
  <c r="E63" i="2"/>
  <c r="E43" i="2"/>
  <c r="E45" i="2"/>
  <c r="E33" i="2"/>
  <c r="E26" i="2"/>
  <c r="E21" i="2"/>
  <c r="E16" i="2"/>
  <c r="E14" i="2"/>
  <c r="E9" i="2"/>
  <c r="E71" i="2"/>
  <c r="E69" i="2"/>
  <c r="N57" i="2"/>
  <c r="E54" i="2"/>
  <c r="E57" i="2"/>
  <c r="E8" i="2" l="1"/>
  <c r="E53" i="2"/>
  <c r="E62" i="2"/>
  <c r="E20" i="2"/>
  <c r="E68" i="2"/>
  <c r="J9" i="2"/>
  <c r="K9" i="2"/>
  <c r="L9" i="2"/>
  <c r="N9" i="2"/>
  <c r="D14" i="2"/>
  <c r="J14" i="2"/>
  <c r="K14" i="2"/>
  <c r="L14" i="2"/>
  <c r="N14" i="2"/>
  <c r="D16" i="2"/>
  <c r="J16" i="2"/>
  <c r="K16" i="2"/>
  <c r="L16" i="2"/>
  <c r="N16" i="2"/>
  <c r="D21" i="2"/>
  <c r="J21" i="2"/>
  <c r="K21" i="2"/>
  <c r="L21" i="2"/>
  <c r="N21" i="2"/>
  <c r="D26" i="2"/>
  <c r="J26" i="2"/>
  <c r="K26" i="2"/>
  <c r="L26" i="2"/>
  <c r="N26" i="2"/>
  <c r="D33" i="2"/>
  <c r="J33" i="2"/>
  <c r="K33" i="2"/>
  <c r="L33" i="2"/>
  <c r="N33" i="2"/>
  <c r="D43" i="2"/>
  <c r="J43" i="2"/>
  <c r="K43" i="2"/>
  <c r="L43" i="2"/>
  <c r="N43" i="2"/>
  <c r="D45" i="2"/>
  <c r="J45" i="2"/>
  <c r="K45" i="2"/>
  <c r="L45" i="2"/>
  <c r="N45" i="2"/>
  <c r="D54" i="2"/>
  <c r="J54" i="2"/>
  <c r="K54" i="2"/>
  <c r="L54" i="2"/>
  <c r="N54" i="2"/>
  <c r="D57" i="2"/>
  <c r="J57" i="2"/>
  <c r="K57" i="2"/>
  <c r="L57" i="2"/>
  <c r="D63" i="2"/>
  <c r="J63" i="2"/>
  <c r="K63" i="2"/>
  <c r="L63" i="2"/>
  <c r="N63" i="2"/>
  <c r="D65" i="2"/>
  <c r="J65" i="2"/>
  <c r="K65" i="2"/>
  <c r="L65" i="2"/>
  <c r="N65" i="2"/>
  <c r="D69" i="2"/>
  <c r="J69" i="2"/>
  <c r="K69" i="2"/>
  <c r="L69" i="2"/>
  <c r="N69" i="2"/>
  <c r="D71" i="2"/>
  <c r="J71" i="2"/>
  <c r="K71" i="2"/>
  <c r="L71" i="2"/>
  <c r="D77" i="2"/>
  <c r="D76" i="2" s="1"/>
  <c r="J77" i="2"/>
  <c r="J76" i="2" s="1"/>
  <c r="K77" i="2"/>
  <c r="K76" i="2" s="1"/>
  <c r="L77" i="2"/>
  <c r="L76" i="2" s="1"/>
  <c r="N77" i="2"/>
  <c r="D83" i="2"/>
  <c r="J83" i="2"/>
  <c r="J80" i="2" s="1"/>
  <c r="K83" i="2"/>
  <c r="K80" i="2" s="1"/>
  <c r="L83" i="2"/>
  <c r="L80" i="2" s="1"/>
  <c r="N83" i="2"/>
  <c r="N80" i="2" s="1"/>
  <c r="D95" i="2"/>
  <c r="J95" i="2"/>
  <c r="K95" i="2"/>
  <c r="L95" i="2"/>
  <c r="N95" i="2"/>
  <c r="D98" i="2"/>
  <c r="D97" i="2" s="1"/>
  <c r="J98" i="2"/>
  <c r="J97" i="2" s="1"/>
  <c r="K98" i="2"/>
  <c r="K97" i="2" s="1"/>
  <c r="L98" i="2"/>
  <c r="N98" i="2"/>
  <c r="D102" i="2"/>
  <c r="D101" i="2" s="1"/>
  <c r="D100" i="2" s="1"/>
  <c r="J102" i="2"/>
  <c r="J101" i="2" s="1"/>
  <c r="J100" i="2" s="1"/>
  <c r="K102" i="2"/>
  <c r="K101" i="2" s="1"/>
  <c r="K100" i="2" s="1"/>
  <c r="L102" i="2"/>
  <c r="L101" i="2" s="1"/>
  <c r="L100" i="2" s="1"/>
  <c r="N102" i="2"/>
  <c r="D10" i="2"/>
  <c r="C102" i="2"/>
  <c r="C101" i="2" s="1"/>
  <c r="C100" i="2" s="1"/>
  <c r="C95" i="2"/>
  <c r="C77" i="2"/>
  <c r="C76" i="2" s="1"/>
  <c r="C71" i="2"/>
  <c r="C69" i="2"/>
  <c r="C65" i="2"/>
  <c r="C63" i="2"/>
  <c r="C57" i="2"/>
  <c r="C54" i="2"/>
  <c r="C45" i="2"/>
  <c r="C33" i="2"/>
  <c r="C26" i="2"/>
  <c r="C21" i="2"/>
  <c r="C16" i="2"/>
  <c r="C14" i="2"/>
  <c r="C9" i="2"/>
  <c r="J8" i="2" l="1"/>
  <c r="N97" i="2"/>
  <c r="L8" i="2"/>
  <c r="N76" i="2"/>
  <c r="J68" i="2"/>
  <c r="N68" i="2"/>
  <c r="N53" i="2"/>
  <c r="E7" i="2"/>
  <c r="E104" i="2" s="1"/>
  <c r="D80" i="2"/>
  <c r="J62" i="2"/>
  <c r="J53" i="2"/>
  <c r="K62" i="2"/>
  <c r="J20" i="2"/>
  <c r="D68" i="2"/>
  <c r="D53" i="2"/>
  <c r="N20" i="2"/>
  <c r="D20" i="2"/>
  <c r="K8" i="2"/>
  <c r="K75" i="2"/>
  <c r="L68" i="2"/>
  <c r="N62" i="2"/>
  <c r="D62" i="2"/>
  <c r="L53" i="2"/>
  <c r="L20" i="2"/>
  <c r="C53" i="2"/>
  <c r="N101" i="2"/>
  <c r="J75" i="2"/>
  <c r="K68" i="2"/>
  <c r="L62" i="2"/>
  <c r="K53" i="2"/>
  <c r="K20" i="2"/>
  <c r="N8" i="2"/>
  <c r="D9" i="2"/>
  <c r="D8" i="2" s="1"/>
  <c r="L97" i="2"/>
  <c r="C62" i="2"/>
  <c r="C68" i="2"/>
  <c r="C8" i="2"/>
  <c r="N75" i="2" l="1"/>
  <c r="N7" i="2"/>
  <c r="D75" i="2"/>
  <c r="L7" i="2"/>
  <c r="J7" i="2"/>
  <c r="J104" i="2" s="1"/>
  <c r="K7" i="2"/>
  <c r="K104" i="2" s="1"/>
  <c r="D7" i="2"/>
  <c r="N100" i="2"/>
  <c r="L75" i="2"/>
  <c r="L104" i="2" l="1"/>
  <c r="D104" i="2"/>
  <c r="C98" i="2"/>
  <c r="C97" i="2" s="1"/>
  <c r="C83" i="2"/>
  <c r="C80" i="2" s="1"/>
  <c r="C75" i="2" l="1"/>
  <c r="C43" i="2"/>
  <c r="C20" i="2" s="1"/>
  <c r="C7" i="2" l="1"/>
  <c r="C104" i="2" s="1"/>
  <c r="N104" i="2"/>
</calcChain>
</file>

<file path=xl/sharedStrings.xml><?xml version="1.0" encoding="utf-8"?>
<sst xmlns="http://schemas.openxmlformats.org/spreadsheetml/2006/main" count="159" uniqueCount="139">
  <si>
    <t>PLAN</t>
  </si>
  <si>
    <t>OZNAKA RAČUNA IZ RAČUNSKOG PLANA</t>
  </si>
  <si>
    <t>IZVORI PRIHODA I PRIMITAKA</t>
  </si>
  <si>
    <t>UKUPNO</t>
  </si>
  <si>
    <t>6711 GZ</t>
  </si>
  <si>
    <t>6712 GZ</t>
  </si>
  <si>
    <t>Ukupno prihodi i primici za 2019.</t>
  </si>
  <si>
    <t>IZVRŠENJE</t>
  </si>
  <si>
    <t>IZDACI ZA FINANCIJSKU IMOVINU I OTPLATE ZAJMOVA</t>
  </si>
  <si>
    <t>A</t>
  </si>
  <si>
    <t>Šifra</t>
  </si>
  <si>
    <t>Naziv</t>
  </si>
  <si>
    <t>RASHODI POSLOVANJA</t>
  </si>
  <si>
    <t>Plaće</t>
  </si>
  <si>
    <t>Plaće za redovan rad</t>
  </si>
  <si>
    <t>Plaće za prekovremeni rad</t>
  </si>
  <si>
    <t>Plaća za posebne uvjete rada</t>
  </si>
  <si>
    <t>Ostali rashodi za zaposlene</t>
  </si>
  <si>
    <t>Doprinosi na plaće</t>
  </si>
  <si>
    <t>Materijalni rashodi</t>
  </si>
  <si>
    <t>Naknade trošk. zaposl.</t>
  </si>
  <si>
    <t>Službena putovanja</t>
  </si>
  <si>
    <t>Rashodi za materijal i energiju</t>
  </si>
  <si>
    <t>Materijal i sirovine</t>
  </si>
  <si>
    <t>Energija</t>
  </si>
  <si>
    <t>Službena radna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</si>
  <si>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</si>
  <si>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</si>
  <si>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</si>
  <si>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</si>
  <si>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</si>
  <si>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</si>
  <si>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</si>
  <si>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</si>
  <si>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</si>
  <si>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</si>
  <si>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</si>
  <si>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</si>
  <si>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</si>
  <si>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</si>
  <si>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Troškovih sudskih postupaka</t>
  </si>
  <si>
    <t>Ostali nespomenuti rashodi poslovanja</t>
  </si>
  <si>
    <t>Ostali financijski rashodi</t>
  </si>
  <si>
    <t>Bankarske usluge i usluge platnog prometa</t>
  </si>
  <si>
    <t>Negativne tečajne razlike</t>
  </si>
  <si>
    <t>Zatezne kamate</t>
  </si>
  <si>
    <t>Ostali nespomenuti financijski rashodi</t>
  </si>
  <si>
    <t xml:space="preserve">Naknade građanima i kućanstvima na temelju osiguranja i druge naknade </t>
  </si>
  <si>
    <t>Naknade građanima i kućanstvima u novcu</t>
  </si>
  <si>
    <t>Ostale naknade građanima i kućanstvima iz proračuna</t>
  </si>
  <si>
    <t xml:space="preserve">Ostali rashodi </t>
  </si>
  <si>
    <t>Tekuće donacije</t>
  </si>
  <si>
    <t>Tekuće donacije u novcu</t>
  </si>
  <si>
    <t>Naknade šteta pravnim i fizičkim osobama</t>
  </si>
  <si>
    <t>Ugovorene kazne i ostale naknade šteta</t>
  </si>
  <si>
    <t>Rashodi za nabavu neproizvedene dugotrajne imovine</t>
  </si>
  <si>
    <t>Licence (računalne)</t>
  </si>
  <si>
    <t>RASHODI ZA NABAVU PROIZVEDENE DUGOTRAJNE IMOVINE</t>
  </si>
  <si>
    <t>Građevinski objekti</t>
  </si>
  <si>
    <t>Poslovni objekti</t>
  </si>
  <si>
    <t>Uredska oprema i namještaj</t>
  </si>
  <si>
    <t>Komunikacijska oprema</t>
  </si>
  <si>
    <t>Sportska i glazbena oprema</t>
  </si>
  <si>
    <t>Knjige</t>
  </si>
  <si>
    <t>Ulaganje u računalne programe</t>
  </si>
  <si>
    <t>SVEUKUPNO RASHODI</t>
  </si>
  <si>
    <t>Plaće u naravi</t>
  </si>
  <si>
    <t>Kazne, penali i naknadne štete</t>
  </si>
  <si>
    <t>Ostala nematerijalna imovina</t>
  </si>
  <si>
    <t>Naknade građanima i kućanstvima u naravi</t>
  </si>
  <si>
    <t>Kamate za primljene kredite i zajmove</t>
  </si>
  <si>
    <t xml:space="preserve">Kamate za primljene kredite </t>
  </si>
  <si>
    <t>Izdaci za dane zajmove i depozite</t>
  </si>
  <si>
    <t>Izdaci za depozite i jamčevne pologe</t>
  </si>
  <si>
    <t>Izdaci za depozite u kreditnim i ostalim financijskim institucijama - tuzemni</t>
  </si>
  <si>
    <t>Financijski rashodi</t>
  </si>
  <si>
    <t>Kamate za primljene kredite i zajmove od institucija javnog sektora</t>
  </si>
  <si>
    <t>Nematerijalna imovina</t>
  </si>
  <si>
    <t>Postrojenja i oprema</t>
  </si>
  <si>
    <t>Prijevozna sredstva</t>
  </si>
  <si>
    <t>Rashodi za usluge</t>
  </si>
  <si>
    <t>Aktivnost: Z100001</t>
  </si>
  <si>
    <t>PLAN 2019.</t>
  </si>
  <si>
    <t xml:space="preserve">           IZVRŠENJE PLANA PO IZVORIMA PRIHODA sječanj - prosinac 2019.</t>
  </si>
  <si>
    <t>UKUPNO IZVRŠENJE                     I -XII/2019.</t>
  </si>
  <si>
    <t>Prihodi od nefinancijske imovine i nadoknade šteta s osnova osiguranja izvor (11)</t>
  </si>
  <si>
    <t>Prijevozna sredstva u cestovnom prometu</t>
  </si>
  <si>
    <t xml:space="preserve">RASHODI ZA NABAVU DUGOTRAJNE NEFINANCIUJSKE IMOVINE </t>
  </si>
  <si>
    <t>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</si>
  <si>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</si>
  <si>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</si>
  <si>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</si>
  <si>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</si>
  <si>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</si>
  <si>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</si>
  <si>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</si>
  <si>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dijelovi za tekuće i investicijsko održavanje</t>
  </si>
  <si>
    <t>Sitni inventar i auto gume</t>
  </si>
  <si>
    <t>Naknade za rad predstavničkih i izvršnih tijela, povjerenstava i slično</t>
  </si>
  <si>
    <t>Naknade šteta zaposlenicima po sudskim odlukama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</si>
  <si>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</si>
  <si>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</si>
  <si>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</si>
  <si>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</si>
  <si>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</si>
  <si>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</si>
  <si>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</si>
  <si>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</si>
  <si>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PLAN PRIHODA I PRIMITAKA ZA 2019. I IZVRŠENJE PLANA SIJEČANJ - PROSINAC 2019.</t>
  </si>
  <si>
    <t>NAZIV ZDRAVSTVENE USTANOVE: NASTAVNI ZAVOD ZA JAVNO ZDRAVSTVO DR. ANDRIJA ŠTAMPAR</t>
  </si>
  <si>
    <t xml:space="preserve">Opći prihodi i primici
(izvor 11) </t>
  </si>
  <si>
    <t>Vlastiti prihodi
izvor (31)</t>
  </si>
  <si>
    <t>Prihodi za posebne namjene 
izvor (43)</t>
  </si>
  <si>
    <t>Pomoći
izvor (51,52)</t>
  </si>
  <si>
    <t>Donacije
izvor (61)</t>
  </si>
  <si>
    <t>Prihodi od prodaje nefinancijske imovine i nadoknade šteta s osnova osiguranja 
izvor (11)</t>
  </si>
  <si>
    <t>Namjenski primici od zaduživanja 
izvor (81)</t>
  </si>
  <si>
    <t>Višak prihoda iz prethodnog razdoblja</t>
  </si>
  <si>
    <t>Ukupno
(po izvorima)</t>
  </si>
  <si>
    <t>Ukupno (po izvorima)</t>
  </si>
  <si>
    <t>Ukupno
I - XII/2019.</t>
  </si>
  <si>
    <t>Opći prihodi i primici
HZZO</t>
  </si>
  <si>
    <t xml:space="preserve">Opći prihodi i primici
</t>
  </si>
  <si>
    <t xml:space="preserve"> IZVRŠENJE PLANA RASHODA I IZDATAKA  ZDRAVSTVENIH USTANOVA KOJIMA JE OSNIVAČ GRAD ZAGREB SIJEČANJ  - PROSINAC 2019</t>
  </si>
  <si>
    <t>Opći prihodi i primici 
GRAD ZAGREB - JLP(R)S
(izvor 11)</t>
  </si>
  <si>
    <t>Vlastiti prihodi 
(izvor 31)</t>
  </si>
  <si>
    <t>Prihodi za posebne namjene 
(izvor 43)</t>
  </si>
  <si>
    <t>Pomoći
(izvor 51, 52)</t>
  </si>
  <si>
    <t>Donacije
(izvor 61)</t>
  </si>
  <si>
    <t>Namjenski primici od zaduživanja 
(izvor 81)</t>
  </si>
  <si>
    <t>Obveze Ukupne</t>
  </si>
  <si>
    <t>Obveze - Dospjele</t>
  </si>
  <si>
    <t>Potraživanja - Ukupna</t>
  </si>
  <si>
    <t>Potraživanja - Dospjela</t>
  </si>
  <si>
    <t>Stanje potencijalnih obveza po osnovi sudskih postupaka</t>
  </si>
  <si>
    <t>DODATNI PODACI:</t>
  </si>
  <si>
    <t>U Zagrebu, 28. veljače 2020. godine</t>
  </si>
  <si>
    <t>IZVJEŠĆE SASTAVILA/O: Ana Mikuš, dipl.oec.</t>
  </si>
  <si>
    <t>NAZIV ZDRAVSTVENE USTANOVE: NASTAVNI ZAvOD ZA JAVNO ZDRAVSTVO Dr. ANDRIJA ŠTAMPAR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</si>
</sst>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0"/>
      <color theme="1"/>
      <name val="Arial Nov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0" borderId="0"/>
    <xf numFmtId="0" fontId="15" fillId="0" borderId="0"/>
    <xf numFmtId="0" fontId="16" fillId="0" borderId="7" applyNumberFormat="0" applyFill="0" applyAlignment="0" applyProtection="0"/>
    <xf numFmtId="0" fontId="15" fillId="0" borderId="0"/>
  </cellStyleXfs>
  <cellXfs count="209">
    <xf numFmtId="0" fontId="0" fillId="0" borderId="0" xfId="0"/>
    <xf numFmtId="0" fontId="0" fillId="0" borderId="0" xfId="0" applyFont="1"/>
    <xf numFmtId="0" fontId="18" fillId="0" borderId="0" xfId="36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0" xfId="36" applyNumberFormat="1" applyFont="1" applyFill="1" applyBorder="1" applyAlignment="1" applyProtection="1">
      <alignment horizontal="center"/>
    </xf>
    <xf numFmtId="3" fontId="17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21" fillId="0" borderId="0" xfId="0" applyFont="1"/>
    <xf numFmtId="3" fontId="0" fillId="0" borderId="0" xfId="0" applyNumberFormat="1" applyFont="1"/>
    <xf numFmtId="0" fontId="18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center" vertical="center"/>
    </xf>
    <xf numFmtId="4" fontId="19" fillId="0" borderId="8" xfId="0" applyNumberFormat="1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1" fontId="19" fillId="0" borderId="16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4" fontId="19" fillId="0" borderId="19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1" fontId="19" fillId="0" borderId="9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horizontal="center" vertical="center"/>
    </xf>
    <xf numFmtId="3" fontId="19" fillId="0" borderId="22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20" fillId="0" borderId="13" xfId="0" applyNumberFormat="1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3" fontId="19" fillId="0" borderId="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1" fontId="20" fillId="0" borderId="26" xfId="0" applyNumberFormat="1" applyFont="1" applyBorder="1" applyAlignment="1">
      <alignment horizontal="left" wrapText="1"/>
    </xf>
    <xf numFmtId="3" fontId="20" fillId="0" borderId="27" xfId="0" applyNumberFormat="1" applyFont="1" applyFill="1" applyBorder="1" applyAlignment="1">
      <alignment horizontal="right" vertical="center" wrapText="1"/>
    </xf>
    <xf numFmtId="0" fontId="0" fillId="0" borderId="27" xfId="0" applyFont="1" applyFill="1" applyBorder="1"/>
    <xf numFmtId="3" fontId="20" fillId="0" borderId="27" xfId="0" applyNumberFormat="1" applyFont="1" applyFill="1" applyBorder="1" applyAlignment="1">
      <alignment horizontal="right" wrapText="1"/>
    </xf>
    <xf numFmtId="3" fontId="20" fillId="0" borderId="28" xfId="0" applyNumberFormat="1" applyFont="1" applyFill="1" applyBorder="1" applyAlignment="1">
      <alignment horizontal="right" vertical="center" wrapText="1"/>
    </xf>
    <xf numFmtId="1" fontId="20" fillId="0" borderId="29" xfId="0" applyNumberFormat="1" applyFont="1" applyBorder="1" applyAlignment="1">
      <alignment horizontal="left" wrapText="1"/>
    </xf>
    <xf numFmtId="3" fontId="20" fillId="0" borderId="30" xfId="0" applyNumberFormat="1" applyFont="1" applyFill="1" applyBorder="1" applyAlignment="1">
      <alignment horizontal="right" vertical="center" wrapText="1"/>
    </xf>
    <xf numFmtId="0" fontId="0" fillId="0" borderId="30" xfId="0" applyFont="1" applyFill="1" applyBorder="1"/>
    <xf numFmtId="3" fontId="20" fillId="0" borderId="30" xfId="0" applyNumberFormat="1" applyFont="1" applyFill="1" applyBorder="1" applyAlignment="1">
      <alignment horizontal="right" wrapText="1"/>
    </xf>
    <xf numFmtId="3" fontId="20" fillId="0" borderId="31" xfId="0" applyNumberFormat="1" applyFont="1" applyFill="1" applyBorder="1" applyAlignment="1">
      <alignment horizontal="right" vertical="center" wrapText="1"/>
    </xf>
    <xf numFmtId="3" fontId="20" fillId="0" borderId="30" xfId="0" applyNumberFormat="1" applyFont="1" applyFill="1" applyBorder="1"/>
    <xf numFmtId="3" fontId="20" fillId="0" borderId="30" xfId="0" applyNumberFormat="1" applyFont="1" applyFill="1" applyBorder="1" applyAlignment="1">
      <alignment horizontal="right"/>
    </xf>
    <xf numFmtId="1" fontId="20" fillId="0" borderId="29" xfId="0" applyNumberFormat="1" applyFont="1" applyFill="1" applyBorder="1" applyAlignment="1">
      <alignment horizontal="left" wrapText="1"/>
    </xf>
    <xf numFmtId="1" fontId="20" fillId="0" borderId="32" xfId="0" applyNumberFormat="1" applyFont="1" applyBorder="1" applyAlignment="1">
      <alignment horizontal="left" wrapText="1"/>
    </xf>
    <xf numFmtId="3" fontId="20" fillId="0" borderId="33" xfId="0" applyNumberFormat="1" applyFont="1" applyFill="1" applyBorder="1"/>
    <xf numFmtId="3" fontId="20" fillId="0" borderId="33" xfId="0" applyNumberFormat="1" applyFont="1" applyFill="1" applyBorder="1" applyAlignment="1">
      <alignment horizontal="right"/>
    </xf>
    <xf numFmtId="3" fontId="20" fillId="0" borderId="34" xfId="0" applyNumberFormat="1" applyFont="1" applyFill="1" applyBorder="1" applyAlignment="1">
      <alignment horizontal="right" vertical="center" wrapText="1"/>
    </xf>
    <xf numFmtId="3" fontId="20" fillId="0" borderId="36" xfId="0" applyNumberFormat="1" applyFont="1" applyBorder="1" applyAlignment="1">
      <alignment horizontal="right" vertical="center" wrapText="1"/>
    </xf>
    <xf numFmtId="3" fontId="20" fillId="0" borderId="36" xfId="0" applyNumberFormat="1" applyFont="1" applyBorder="1"/>
    <xf numFmtId="3" fontId="20" fillId="0" borderId="36" xfId="0" applyNumberFormat="1" applyFont="1" applyBorder="1" applyAlignment="1">
      <alignment horizontal="right" wrapText="1"/>
    </xf>
    <xf numFmtId="3" fontId="20" fillId="0" borderId="37" xfId="0" applyNumberFormat="1" applyFont="1" applyBorder="1" applyAlignment="1">
      <alignment horizontal="right" vertical="center" wrapText="1"/>
    </xf>
    <xf numFmtId="3" fontId="20" fillId="0" borderId="39" xfId="0" applyNumberFormat="1" applyFont="1" applyBorder="1" applyAlignment="1">
      <alignment horizontal="right" vertical="center" wrapText="1"/>
    </xf>
    <xf numFmtId="3" fontId="20" fillId="0" borderId="39" xfId="0" applyNumberFormat="1" applyFont="1" applyBorder="1"/>
    <xf numFmtId="3" fontId="20" fillId="0" borderId="39" xfId="0" applyNumberFormat="1" applyFont="1" applyBorder="1" applyAlignment="1">
      <alignment horizontal="right" wrapText="1"/>
    </xf>
    <xf numFmtId="3" fontId="20" fillId="0" borderId="40" xfId="0" applyNumberFormat="1" applyFont="1" applyBorder="1" applyAlignment="1">
      <alignment horizontal="right" vertical="center" wrapText="1"/>
    </xf>
    <xf numFmtId="3" fontId="20" fillId="0" borderId="42" xfId="0" applyNumberFormat="1" applyFont="1" applyBorder="1" applyAlignment="1">
      <alignment horizontal="right" vertical="center" wrapText="1"/>
    </xf>
    <xf numFmtId="3" fontId="20" fillId="0" borderId="42" xfId="0" applyNumberFormat="1" applyFont="1" applyBorder="1"/>
    <xf numFmtId="3" fontId="20" fillId="0" borderId="42" xfId="0" applyNumberFormat="1" applyFont="1" applyBorder="1" applyAlignment="1">
      <alignment horizontal="right" wrapText="1"/>
    </xf>
    <xf numFmtId="3" fontId="20" fillId="0" borderId="43" xfId="0" applyNumberFormat="1" applyFont="1" applyBorder="1" applyAlignment="1">
      <alignment horizontal="right" vertical="center" wrapText="1"/>
    </xf>
    <xf numFmtId="3" fontId="20" fillId="0" borderId="45" xfId="0" applyNumberFormat="1" applyFont="1" applyBorder="1" applyAlignment="1">
      <alignment vertical="center"/>
    </xf>
    <xf numFmtId="3" fontId="20" fillId="0" borderId="46" xfId="0" applyNumberFormat="1" applyFont="1" applyBorder="1" applyAlignment="1">
      <alignment vertical="center"/>
    </xf>
    <xf numFmtId="1" fontId="20" fillId="0" borderId="47" xfId="0" applyNumberFormat="1" applyFont="1" applyBorder="1" applyAlignment="1">
      <alignment horizontal="left" wrapText="1"/>
    </xf>
    <xf numFmtId="1" fontId="20" fillId="0" borderId="48" xfId="0" applyNumberFormat="1" applyFont="1" applyBorder="1" applyAlignment="1">
      <alignment horizontal="left" wrapText="1"/>
    </xf>
    <xf numFmtId="1" fontId="20" fillId="0" borderId="48" xfId="0" applyNumberFormat="1" applyFont="1" applyFill="1" applyBorder="1" applyAlignment="1">
      <alignment horizontal="left" wrapText="1"/>
    </xf>
    <xf numFmtId="1" fontId="20" fillId="0" borderId="49" xfId="0" applyNumberFormat="1" applyFont="1" applyBorder="1" applyAlignment="1">
      <alignment horizontal="left" wrapText="1"/>
    </xf>
    <xf numFmtId="3" fontId="20" fillId="0" borderId="35" xfId="0" applyNumberFormat="1" applyFont="1" applyBorder="1" applyAlignment="1">
      <alignment horizontal="right" vertical="center" wrapText="1"/>
    </xf>
    <xf numFmtId="3" fontId="20" fillId="0" borderId="38" xfId="0" applyNumberFormat="1" applyFont="1" applyBorder="1" applyAlignment="1">
      <alignment horizontal="right" vertical="center" wrapText="1"/>
    </xf>
    <xf numFmtId="3" fontId="20" fillId="0" borderId="38" xfId="0" applyNumberFormat="1" applyFont="1" applyBorder="1"/>
    <xf numFmtId="3" fontId="20" fillId="0" borderId="41" xfId="0" applyNumberFormat="1" applyFont="1" applyBorder="1" applyAlignment="1">
      <alignment horizontal="right" vertical="center" wrapText="1"/>
    </xf>
    <xf numFmtId="3" fontId="20" fillId="0" borderId="44" xfId="0" applyNumberFormat="1" applyFont="1" applyBorder="1" applyAlignment="1">
      <alignment vertical="center"/>
    </xf>
    <xf numFmtId="1" fontId="23" fillId="0" borderId="0" xfId="0" applyNumberFormat="1" applyFont="1" applyBorder="1" applyAlignment="1">
      <alignment horizontal="left" vertical="center" wrapText="1"/>
    </xf>
    <xf numFmtId="4" fontId="23" fillId="0" borderId="0" xfId="0" applyNumberFormat="1" applyFont="1" applyAlignment="1">
      <alignment horizontal="left" vertical="center"/>
    </xf>
    <xf numFmtId="3" fontId="19" fillId="0" borderId="0" xfId="0" applyNumberFormat="1" applyFont="1" applyBorder="1" applyAlignment="1">
      <alignment horizontal="center" vertical="center"/>
    </xf>
    <xf numFmtId="0" fontId="18" fillId="0" borderId="0" xfId="36" applyNumberFormat="1" applyFont="1" applyFill="1" applyBorder="1" applyAlignment="1" applyProtection="1">
      <alignment horizontal="center" vertical="center"/>
    </xf>
    <xf numFmtId="0" fontId="18" fillId="0" borderId="0" xfId="36" applyNumberFormat="1" applyFont="1" applyFill="1" applyBorder="1" applyAlignment="1" applyProtection="1">
      <alignment horizontal="left" wrapText="1"/>
    </xf>
    <xf numFmtId="0" fontId="19" fillId="22" borderId="24" xfId="0" applyNumberFormat="1" applyFont="1" applyFill="1" applyBorder="1" applyAlignment="1">
      <alignment horizontal="left" vertical="center" wrapText="1"/>
    </xf>
    <xf numFmtId="3" fontId="19" fillId="22" borderId="24" xfId="0" applyNumberFormat="1" applyFont="1" applyFill="1" applyBorder="1" applyAlignment="1">
      <alignment horizontal="right" vertical="center"/>
    </xf>
    <xf numFmtId="3" fontId="19" fillId="22" borderId="24" xfId="0" applyNumberFormat="1" applyFont="1" applyFill="1" applyBorder="1" applyAlignment="1">
      <alignment vertical="center"/>
    </xf>
    <xf numFmtId="0" fontId="19" fillId="20" borderId="24" xfId="0" applyNumberFormat="1" applyFont="1" applyFill="1" applyBorder="1" applyAlignment="1">
      <alignment horizontal="left" vertical="center" wrapText="1"/>
    </xf>
    <xf numFmtId="3" fontId="19" fillId="20" borderId="24" xfId="0" applyNumberFormat="1" applyFont="1" applyFill="1" applyBorder="1" applyAlignment="1">
      <alignment horizontal="right" vertical="center"/>
    </xf>
    <xf numFmtId="0" fontId="20" fillId="0" borderId="24" xfId="0" applyNumberFormat="1" applyFont="1" applyBorder="1" applyAlignment="1">
      <alignment horizontal="left" vertical="center" wrapText="1"/>
    </xf>
    <xf numFmtId="3" fontId="20" fillId="0" borderId="24" xfId="0" applyNumberFormat="1" applyFont="1" applyBorder="1" applyAlignment="1">
      <alignment horizontal="right" vertical="center"/>
    </xf>
    <xf numFmtId="0" fontId="19" fillId="20" borderId="24" xfId="0" applyNumberFormat="1" applyFont="1" applyFill="1" applyBorder="1" applyAlignment="1">
      <alignment vertical="center" wrapText="1"/>
    </xf>
    <xf numFmtId="3" fontId="20" fillId="0" borderId="24" xfId="0" applyNumberFormat="1" applyFont="1" applyBorder="1" applyAlignment="1">
      <alignment vertical="center"/>
    </xf>
    <xf numFmtId="3" fontId="19" fillId="20" borderId="24" xfId="0" applyNumberFormat="1" applyFont="1" applyFill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/>
    </xf>
    <xf numFmtId="0" fontId="19" fillId="20" borderId="24" xfId="36" applyNumberFormat="1" applyFont="1" applyFill="1" applyBorder="1" applyAlignment="1">
      <alignment horizontal="left" vertical="center" wrapText="1"/>
    </xf>
    <xf numFmtId="0" fontId="20" fillId="0" borderId="24" xfId="36" applyNumberFormat="1" applyFont="1" applyBorder="1" applyAlignment="1">
      <alignment horizontal="left" vertical="center" wrapText="1"/>
    </xf>
    <xf numFmtId="3" fontId="20" fillId="0" borderId="24" xfId="0" applyNumberFormat="1" applyFont="1" applyFill="1" applyBorder="1" applyAlignment="1">
      <alignment horizontal="right" vertical="center"/>
    </xf>
    <xf numFmtId="3" fontId="20" fillId="0" borderId="24" xfId="0" applyNumberFormat="1" applyFont="1" applyBorder="1" applyAlignment="1">
      <alignment vertical="center" wrapText="1"/>
    </xf>
    <xf numFmtId="0" fontId="19" fillId="23" borderId="24" xfId="0" applyNumberFormat="1" applyFont="1" applyFill="1" applyBorder="1" applyAlignment="1">
      <alignment horizontal="left" vertical="center" wrapText="1"/>
    </xf>
    <xf numFmtId="3" fontId="19" fillId="23" borderId="24" xfId="0" applyNumberFormat="1" applyFont="1" applyFill="1" applyBorder="1" applyAlignment="1">
      <alignment horizontal="right" vertical="center"/>
    </xf>
    <xf numFmtId="0" fontId="19" fillId="24" borderId="24" xfId="0" applyNumberFormat="1" applyFont="1" applyFill="1" applyBorder="1" applyAlignment="1">
      <alignment horizontal="left" vertical="center" wrapText="1"/>
    </xf>
    <xf numFmtId="3" fontId="19" fillId="24" borderId="24" xfId="0" applyNumberFormat="1" applyFont="1" applyFill="1" applyBorder="1" applyAlignment="1">
      <alignment horizontal="right" vertical="center" wrapText="1"/>
    </xf>
    <xf numFmtId="3" fontId="19" fillId="24" borderId="24" xfId="0" applyNumberFormat="1" applyFont="1" applyFill="1" applyBorder="1" applyAlignment="1">
      <alignment vertical="center" wrapText="1"/>
    </xf>
    <xf numFmtId="0" fontId="19" fillId="25" borderId="24" xfId="0" applyNumberFormat="1" applyFont="1" applyFill="1" applyBorder="1" applyAlignment="1">
      <alignment horizontal="left" vertical="center" wrapText="1"/>
    </xf>
    <xf numFmtId="3" fontId="19" fillId="25" borderId="24" xfId="0" applyNumberFormat="1" applyFont="1" applyFill="1" applyBorder="1" applyAlignment="1">
      <alignment horizontal="right" vertical="center"/>
    </xf>
    <xf numFmtId="3" fontId="19" fillId="24" borderId="24" xfId="0" applyNumberFormat="1" applyFont="1" applyFill="1" applyBorder="1" applyAlignment="1">
      <alignment horizontal="right" vertical="center"/>
    </xf>
    <xf numFmtId="3" fontId="20" fillId="0" borderId="24" xfId="0" applyNumberFormat="1" applyFont="1" applyBorder="1" applyAlignment="1">
      <alignment horizontal="right" vertical="center" wrapText="1"/>
    </xf>
    <xf numFmtId="0" fontId="20" fillId="0" borderId="24" xfId="37" applyNumberFormat="1" applyFont="1" applyBorder="1" applyAlignment="1">
      <alignment horizontal="left" vertical="center" wrapText="1"/>
    </xf>
    <xf numFmtId="0" fontId="18" fillId="0" borderId="0" xfId="36" applyNumberFormat="1" applyFont="1" applyFill="1" applyBorder="1" applyAlignment="1" applyProtection="1">
      <alignment horizontal="left" wrapText="1"/>
    </xf>
    <xf numFmtId="0" fontId="19" fillId="22" borderId="23" xfId="0" applyNumberFormat="1" applyFont="1" applyFill="1" applyBorder="1" applyAlignment="1">
      <alignment horizontal="center" vertical="center"/>
    </xf>
    <xf numFmtId="3" fontId="19" fillId="22" borderId="25" xfId="0" applyNumberFormat="1" applyFont="1" applyFill="1" applyBorder="1" applyAlignment="1">
      <alignment vertical="center"/>
    </xf>
    <xf numFmtId="0" fontId="19" fillId="20" borderId="23" xfId="0" applyNumberFormat="1" applyFont="1" applyFill="1" applyBorder="1" applyAlignment="1">
      <alignment horizontal="center" vertical="center"/>
    </xf>
    <xf numFmtId="3" fontId="19" fillId="20" borderId="25" xfId="0" applyNumberFormat="1" applyFont="1" applyFill="1" applyBorder="1" applyAlignment="1">
      <alignment horizontal="right" vertical="center"/>
    </xf>
    <xf numFmtId="0" fontId="20" fillId="0" borderId="23" xfId="0" applyNumberFormat="1" applyFont="1" applyBorder="1" applyAlignment="1">
      <alignment horizontal="center" vertical="center"/>
    </xf>
    <xf numFmtId="3" fontId="20" fillId="0" borderId="25" xfId="0" applyNumberFormat="1" applyFont="1" applyBorder="1" applyAlignment="1">
      <alignment horizontal="right" vertical="center"/>
    </xf>
    <xf numFmtId="3" fontId="19" fillId="22" borderId="25" xfId="0" applyNumberFormat="1" applyFont="1" applyFill="1" applyBorder="1" applyAlignment="1">
      <alignment horizontal="right" vertical="center"/>
    </xf>
    <xf numFmtId="3" fontId="19" fillId="20" borderId="25" xfId="0" applyNumberFormat="1" applyFont="1" applyFill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/>
    </xf>
    <xf numFmtId="3" fontId="20" fillId="0" borderId="25" xfId="0" applyNumberFormat="1" applyFont="1" applyFill="1" applyBorder="1" applyAlignment="1">
      <alignment horizontal="right" vertical="center"/>
    </xf>
    <xf numFmtId="0" fontId="20" fillId="0" borderId="23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vertical="center" wrapText="1"/>
    </xf>
    <xf numFmtId="0" fontId="19" fillId="23" borderId="23" xfId="0" applyNumberFormat="1" applyFont="1" applyFill="1" applyBorder="1" applyAlignment="1">
      <alignment horizontal="center" vertical="center" wrapText="1"/>
    </xf>
    <xf numFmtId="3" fontId="19" fillId="23" borderId="25" xfId="0" applyNumberFormat="1" applyFont="1" applyFill="1" applyBorder="1" applyAlignment="1">
      <alignment horizontal="right" vertical="center"/>
    </xf>
    <xf numFmtId="0" fontId="19" fillId="24" borderId="23" xfId="0" applyNumberFormat="1" applyFont="1" applyFill="1" applyBorder="1" applyAlignment="1">
      <alignment horizontal="center" vertical="center" wrapText="1"/>
    </xf>
    <xf numFmtId="3" fontId="19" fillId="24" borderId="25" xfId="0" applyNumberFormat="1" applyFont="1" applyFill="1" applyBorder="1" applyAlignment="1">
      <alignment vertical="center" wrapText="1"/>
    </xf>
    <xf numFmtId="0" fontId="19" fillId="25" borderId="23" xfId="0" applyNumberFormat="1" applyFont="1" applyFill="1" applyBorder="1" applyAlignment="1">
      <alignment horizontal="center" vertical="center"/>
    </xf>
    <xf numFmtId="3" fontId="19" fillId="25" borderId="25" xfId="0" applyNumberFormat="1" applyFont="1" applyFill="1" applyBorder="1" applyAlignment="1">
      <alignment horizontal="right" vertical="center"/>
    </xf>
    <xf numFmtId="0" fontId="19" fillId="24" borderId="23" xfId="0" applyNumberFormat="1" applyFont="1" applyFill="1" applyBorder="1" applyAlignment="1">
      <alignment horizontal="center" vertical="center"/>
    </xf>
    <xf numFmtId="3" fontId="19" fillId="24" borderId="25" xfId="0" applyNumberFormat="1" applyFont="1" applyFill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 wrapText="1"/>
    </xf>
    <xf numFmtId="0" fontId="20" fillId="0" borderId="52" xfId="36" applyFont="1" applyBorder="1" applyAlignment="1">
      <alignment wrapText="1"/>
    </xf>
    <xf numFmtId="0" fontId="19" fillId="0" borderId="45" xfId="0" applyFont="1" applyBorder="1" applyAlignment="1">
      <alignment horizontal="center" vertical="center" wrapText="1"/>
    </xf>
    <xf numFmtId="3" fontId="20" fillId="0" borderId="57" xfId="0" applyNumberFormat="1" applyFont="1" applyFill="1" applyBorder="1" applyAlignment="1">
      <alignment horizontal="right" vertical="center"/>
    </xf>
    <xf numFmtId="3" fontId="20" fillId="0" borderId="57" xfId="0" applyNumberFormat="1" applyFont="1" applyBorder="1" applyAlignment="1">
      <alignment horizontal="right" vertical="center"/>
    </xf>
    <xf numFmtId="0" fontId="19" fillId="0" borderId="45" xfId="0" applyFont="1" applyBorder="1" applyAlignment="1">
      <alignment horizontal="center" vertical="center"/>
    </xf>
    <xf numFmtId="0" fontId="19" fillId="18" borderId="45" xfId="36" applyNumberFormat="1" applyFont="1" applyFill="1" applyBorder="1" applyAlignment="1" applyProtection="1">
      <alignment horizontal="center" vertical="center" wrapText="1"/>
    </xf>
    <xf numFmtId="0" fontId="19" fillId="18" borderId="46" xfId="36" applyNumberFormat="1" applyFont="1" applyFill="1" applyBorder="1" applyAlignment="1" applyProtection="1">
      <alignment horizontal="center" vertical="center" wrapText="1"/>
    </xf>
    <xf numFmtId="0" fontId="19" fillId="0" borderId="51" xfId="36" applyNumberFormat="1" applyFont="1" applyFill="1" applyBorder="1" applyAlignment="1" applyProtection="1">
      <alignment horizontal="left"/>
    </xf>
    <xf numFmtId="0" fontId="19" fillId="0" borderId="52" xfId="36" applyNumberFormat="1" applyFont="1" applyFill="1" applyBorder="1" applyAlignment="1" applyProtection="1">
      <alignment horizontal="center" vertical="center"/>
    </xf>
    <xf numFmtId="0" fontId="19" fillId="0" borderId="53" xfId="36" applyNumberFormat="1" applyFont="1" applyFill="1" applyBorder="1" applyAlignment="1" applyProtection="1">
      <alignment horizontal="center" vertical="center"/>
    </xf>
    <xf numFmtId="0" fontId="19" fillId="18" borderId="44" xfId="36" applyNumberFormat="1" applyFont="1" applyFill="1" applyBorder="1" applyAlignment="1" applyProtection="1">
      <alignment horizontal="center" vertical="center" wrapText="1"/>
    </xf>
    <xf numFmtId="0" fontId="19" fillId="21" borderId="54" xfId="0" applyNumberFormat="1" applyFont="1" applyFill="1" applyBorder="1" applyAlignment="1" applyProtection="1">
      <alignment horizontal="center" vertical="center"/>
    </xf>
    <xf numFmtId="0" fontId="19" fillId="21" borderId="50" xfId="0" applyNumberFormat="1" applyFont="1" applyFill="1" applyBorder="1" applyAlignment="1" applyProtection="1">
      <alignment vertical="center" wrapText="1"/>
    </xf>
    <xf numFmtId="3" fontId="19" fillId="21" borderId="50" xfId="0" applyNumberFormat="1" applyFont="1" applyFill="1" applyBorder="1" applyAlignment="1" applyProtection="1">
      <alignment horizontal="right" vertical="center" wrapText="1"/>
    </xf>
    <xf numFmtId="3" fontId="19" fillId="21" borderId="55" xfId="0" applyNumberFormat="1" applyFont="1" applyFill="1" applyBorder="1" applyAlignment="1" applyProtection="1">
      <alignment horizontal="right" vertical="center" wrapText="1"/>
    </xf>
    <xf numFmtId="0" fontId="19" fillId="20" borderId="23" xfId="0" applyNumberFormat="1" applyFont="1" applyFill="1" applyBorder="1" applyAlignment="1" applyProtection="1">
      <alignment horizontal="center" vertical="center"/>
    </xf>
    <xf numFmtId="0" fontId="19" fillId="20" borderId="24" xfId="0" applyNumberFormat="1" applyFont="1" applyFill="1" applyBorder="1" applyAlignment="1" applyProtection="1">
      <alignment vertical="center" wrapText="1"/>
    </xf>
    <xf numFmtId="0" fontId="20" fillId="0" borderId="23" xfId="0" applyNumberFormat="1" applyFont="1" applyFill="1" applyBorder="1" applyAlignment="1" applyProtection="1">
      <alignment horizontal="center" vertical="center"/>
    </xf>
    <xf numFmtId="0" fontId="20" fillId="0" borderId="24" xfId="0" applyFont="1" applyBorder="1" applyAlignment="1">
      <alignment vertical="center" wrapText="1"/>
    </xf>
    <xf numFmtId="0" fontId="20" fillId="0" borderId="24" xfId="0" applyNumberFormat="1" applyFont="1" applyFill="1" applyBorder="1" applyAlignment="1" applyProtection="1">
      <alignment vertical="center" wrapText="1"/>
    </xf>
    <xf numFmtId="3" fontId="20" fillId="0" borderId="24" xfId="0" applyNumberFormat="1" applyFont="1" applyFill="1" applyBorder="1" applyAlignment="1" applyProtection="1">
      <alignment horizontal="right" vertical="center"/>
    </xf>
    <xf numFmtId="3" fontId="20" fillId="0" borderId="24" xfId="0" applyNumberFormat="1" applyFont="1" applyFill="1" applyBorder="1" applyAlignment="1" applyProtection="1">
      <alignment vertical="center"/>
    </xf>
    <xf numFmtId="3" fontId="20" fillId="0" borderId="25" xfId="0" applyNumberFormat="1" applyFont="1" applyFill="1" applyBorder="1" applyAlignment="1" applyProtection="1">
      <alignment vertical="center"/>
    </xf>
    <xf numFmtId="0" fontId="19" fillId="25" borderId="23" xfId="0" applyNumberFormat="1" applyFont="1" applyFill="1" applyBorder="1" applyAlignment="1" applyProtection="1">
      <alignment horizontal="center" vertical="center"/>
    </xf>
    <xf numFmtId="0" fontId="19" fillId="25" borderId="24" xfId="0" applyNumberFormat="1" applyFont="1" applyFill="1" applyBorder="1" applyAlignment="1" applyProtection="1">
      <alignment vertical="center" wrapText="1"/>
    </xf>
    <xf numFmtId="3" fontId="19" fillId="25" borderId="24" xfId="0" applyNumberFormat="1" applyFont="1" applyFill="1" applyBorder="1" applyAlignment="1" applyProtection="1">
      <alignment horizontal="right" vertical="center"/>
    </xf>
    <xf numFmtId="3" fontId="19" fillId="25" borderId="24" xfId="0" applyNumberFormat="1" applyFont="1" applyFill="1" applyBorder="1" applyAlignment="1" applyProtection="1">
      <alignment vertical="center"/>
    </xf>
    <xf numFmtId="3" fontId="19" fillId="25" borderId="25" xfId="0" applyNumberFormat="1" applyFont="1" applyFill="1" applyBorder="1" applyAlignment="1" applyProtection="1">
      <alignment vertical="center"/>
    </xf>
    <xf numFmtId="3" fontId="19" fillId="0" borderId="24" xfId="0" applyNumberFormat="1" applyFont="1" applyFill="1" applyBorder="1" applyAlignment="1" applyProtection="1">
      <alignment horizontal="right" vertical="center"/>
    </xf>
    <xf numFmtId="3" fontId="19" fillId="0" borderId="24" xfId="0" applyNumberFormat="1" applyFont="1" applyFill="1" applyBorder="1" applyAlignment="1" applyProtection="1">
      <alignment vertical="center"/>
    </xf>
    <xf numFmtId="3" fontId="19" fillId="0" borderId="25" xfId="0" applyNumberFormat="1" applyFont="1" applyFill="1" applyBorder="1" applyAlignment="1" applyProtection="1">
      <alignment vertical="center"/>
    </xf>
    <xf numFmtId="0" fontId="19" fillId="24" borderId="23" xfId="0" applyNumberFormat="1" applyFont="1" applyFill="1" applyBorder="1" applyAlignment="1" applyProtection="1">
      <alignment horizontal="center" vertical="center"/>
    </xf>
    <xf numFmtId="0" fontId="19" fillId="24" borderId="24" xfId="0" applyNumberFormat="1" applyFont="1" applyFill="1" applyBorder="1" applyAlignment="1" applyProtection="1">
      <alignment vertical="center" wrapText="1"/>
    </xf>
    <xf numFmtId="3" fontId="19" fillId="24" borderId="24" xfId="0" applyNumberFormat="1" applyFont="1" applyFill="1" applyBorder="1" applyAlignment="1" applyProtection="1">
      <alignment horizontal="right" vertical="center"/>
    </xf>
    <xf numFmtId="3" fontId="19" fillId="24" borderId="24" xfId="0" applyNumberFormat="1" applyFont="1" applyFill="1" applyBorder="1" applyAlignment="1" applyProtection="1">
      <alignment vertical="center"/>
    </xf>
    <xf numFmtId="3" fontId="19" fillId="24" borderId="25" xfId="0" applyNumberFormat="1" applyFont="1" applyFill="1" applyBorder="1" applyAlignment="1" applyProtection="1">
      <alignment vertical="center"/>
    </xf>
    <xf numFmtId="0" fontId="20" fillId="0" borderId="24" xfId="0" applyFont="1" applyBorder="1" applyAlignment="1">
      <alignment vertical="center"/>
    </xf>
    <xf numFmtId="0" fontId="19" fillId="28" borderId="23" xfId="0" applyNumberFormat="1" applyFont="1" applyFill="1" applyBorder="1" applyAlignment="1" applyProtection="1">
      <alignment horizontal="center" vertical="center"/>
    </xf>
    <xf numFmtId="0" fontId="19" fillId="28" borderId="24" xfId="0" applyNumberFormat="1" applyFont="1" applyFill="1" applyBorder="1" applyAlignment="1" applyProtection="1">
      <alignment vertical="center" wrapText="1"/>
    </xf>
    <xf numFmtId="3" fontId="19" fillId="28" borderId="24" xfId="0" applyNumberFormat="1" applyFont="1" applyFill="1" applyBorder="1" applyAlignment="1" applyProtection="1">
      <alignment horizontal="right" vertical="center"/>
    </xf>
    <xf numFmtId="3" fontId="19" fillId="28" borderId="24" xfId="0" applyNumberFormat="1" applyFont="1" applyFill="1" applyBorder="1" applyAlignment="1" applyProtection="1">
      <alignment vertical="center"/>
    </xf>
    <xf numFmtId="3" fontId="19" fillId="28" borderId="25" xfId="0" applyNumberFormat="1" applyFont="1" applyFill="1" applyBorder="1" applyAlignment="1" applyProtection="1">
      <alignment vertical="center"/>
    </xf>
    <xf numFmtId="0" fontId="19" fillId="26" borderId="23" xfId="0" applyNumberFormat="1" applyFont="1" applyFill="1" applyBorder="1" applyAlignment="1" applyProtection="1">
      <alignment horizontal="center" vertical="center"/>
    </xf>
    <xf numFmtId="0" fontId="19" fillId="26" borderId="24" xfId="0" applyNumberFormat="1" applyFont="1" applyFill="1" applyBorder="1" applyAlignment="1" applyProtection="1">
      <alignment vertical="center" wrapText="1"/>
    </xf>
    <xf numFmtId="3" fontId="19" fillId="26" borderId="24" xfId="0" applyNumberFormat="1" applyFont="1" applyFill="1" applyBorder="1" applyAlignment="1" applyProtection="1">
      <alignment horizontal="right" vertical="center"/>
    </xf>
    <xf numFmtId="3" fontId="19" fillId="26" borderId="24" xfId="0" applyNumberFormat="1" applyFont="1" applyFill="1" applyBorder="1" applyAlignment="1" applyProtection="1">
      <alignment vertical="center"/>
    </xf>
    <xf numFmtId="3" fontId="19" fillId="26" borderId="25" xfId="0" applyNumberFormat="1" applyFont="1" applyFill="1" applyBorder="1" applyAlignment="1" applyProtection="1">
      <alignment vertical="center"/>
    </xf>
    <xf numFmtId="0" fontId="19" fillId="27" borderId="23" xfId="0" applyNumberFormat="1" applyFont="1" applyFill="1" applyBorder="1" applyAlignment="1" applyProtection="1">
      <alignment horizontal="center" vertical="center"/>
    </xf>
    <xf numFmtId="0" fontId="19" fillId="27" borderId="24" xfId="0" applyNumberFormat="1" applyFont="1" applyFill="1" applyBorder="1" applyAlignment="1" applyProtection="1">
      <alignment vertical="center" wrapText="1"/>
    </xf>
    <xf numFmtId="3" fontId="19" fillId="27" borderId="24" xfId="0" applyNumberFormat="1" applyFont="1" applyFill="1" applyBorder="1" applyAlignment="1" applyProtection="1">
      <alignment horizontal="right" vertical="center"/>
    </xf>
    <xf numFmtId="3" fontId="19" fillId="27" borderId="24" xfId="0" applyNumberFormat="1" applyFont="1" applyFill="1" applyBorder="1" applyAlignment="1" applyProtection="1">
      <alignment vertical="center"/>
    </xf>
    <xf numFmtId="3" fontId="19" fillId="27" borderId="25" xfId="0" applyNumberFormat="1" applyFont="1" applyFill="1" applyBorder="1" applyAlignment="1" applyProtection="1">
      <alignment vertical="center"/>
    </xf>
    <xf numFmtId="0" fontId="20" fillId="0" borderId="56" xfId="0" applyNumberFormat="1" applyFont="1" applyFill="1" applyBorder="1" applyAlignment="1" applyProtection="1">
      <alignment horizontal="center" vertical="center"/>
    </xf>
    <xf numFmtId="0" fontId="20" fillId="0" borderId="57" xfId="0" applyNumberFormat="1" applyFont="1" applyFill="1" applyBorder="1" applyAlignment="1" applyProtection="1">
      <alignment horizontal="left" vertical="center" wrapText="1"/>
    </xf>
    <xf numFmtId="3" fontId="19" fillId="0" borderId="57" xfId="0" applyNumberFormat="1" applyFont="1" applyFill="1" applyBorder="1" applyAlignment="1" applyProtection="1">
      <alignment horizontal="right" vertical="center"/>
    </xf>
    <xf numFmtId="3" fontId="19" fillId="0" borderId="57" xfId="0" applyNumberFormat="1" applyFont="1" applyFill="1" applyBorder="1" applyAlignment="1" applyProtection="1">
      <alignment vertical="center"/>
    </xf>
    <xf numFmtId="3" fontId="20" fillId="0" borderId="57" xfId="0" applyNumberFormat="1" applyFont="1" applyFill="1" applyBorder="1" applyAlignment="1" applyProtection="1">
      <alignment vertical="center"/>
    </xf>
    <xf numFmtId="3" fontId="20" fillId="0" borderId="58" xfId="0" applyNumberFormat="1" applyFont="1" applyFill="1" applyBorder="1" applyAlignment="1" applyProtection="1">
      <alignment vertical="center"/>
    </xf>
    <xf numFmtId="0" fontId="19" fillId="19" borderId="44" xfId="0" applyNumberFormat="1" applyFont="1" applyFill="1" applyBorder="1" applyAlignment="1" applyProtection="1">
      <alignment horizontal="center" vertical="center"/>
    </xf>
    <xf numFmtId="0" fontId="19" fillId="19" borderId="45" xfId="0" applyNumberFormat="1" applyFont="1" applyFill="1" applyBorder="1" applyAlignment="1" applyProtection="1">
      <alignment vertical="center" wrapText="1"/>
    </xf>
    <xf numFmtId="3" fontId="19" fillId="19" borderId="45" xfId="0" applyNumberFormat="1" applyFont="1" applyFill="1" applyBorder="1" applyAlignment="1" applyProtection="1">
      <alignment horizontal="right" vertical="center"/>
    </xf>
    <xf numFmtId="3" fontId="19" fillId="19" borderId="46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wrapText="1"/>
    </xf>
    <xf numFmtId="49" fontId="20" fillId="0" borderId="59" xfId="0" applyNumberFormat="1" applyFont="1" applyBorder="1" applyAlignment="1" applyProtection="1">
      <alignment horizontal="left" vertical="center" wrapText="1"/>
      <protection hidden="1"/>
    </xf>
    <xf numFmtId="4" fontId="20" fillId="0" borderId="59" xfId="0" applyNumberFormat="1" applyFont="1" applyBorder="1" applyAlignment="1" applyProtection="1">
      <alignment horizontal="right" vertical="center" shrinkToFit="1"/>
      <protection locked="0"/>
    </xf>
    <xf numFmtId="0" fontId="0" fillId="0" borderId="59" xfId="0" applyFont="1" applyBorder="1" applyAlignment="1">
      <alignment wrapText="1"/>
    </xf>
    <xf numFmtId="4" fontId="0" fillId="0" borderId="59" xfId="0" applyNumberFormat="1" applyFont="1" applyBorder="1"/>
    <xf numFmtId="0" fontId="17" fillId="0" borderId="0" xfId="0" applyFont="1" applyBorder="1"/>
    <xf numFmtId="0" fontId="21" fillId="0" borderId="0" xfId="0" applyFont="1" applyBorder="1"/>
    <xf numFmtId="3" fontId="24" fillId="0" borderId="0" xfId="0" applyNumberFormat="1" applyFont="1" applyBorder="1" applyAlignment="1">
      <alignment vertical="center" wrapText="1"/>
    </xf>
  </cellXfs>
  <cellStyles count="4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Heading 1 2" xfId="29" xr:uid="{00000000-0005-0000-0000-00001C000000}"/>
    <cellStyle name="Heading 2 2" xfId="30" xr:uid="{00000000-0005-0000-0000-00001D000000}"/>
    <cellStyle name="Heading 3 2" xfId="31" xr:uid="{00000000-0005-0000-0000-00001E000000}"/>
    <cellStyle name="Heading 4 2" xfId="32" xr:uid="{00000000-0005-0000-0000-00001F000000}"/>
    <cellStyle name="Input 2" xfId="33" xr:uid="{00000000-0005-0000-0000-000020000000}"/>
    <cellStyle name="Linked Cell 2" xfId="34" xr:uid="{00000000-0005-0000-0000-000021000000}"/>
    <cellStyle name="Neutral 2" xfId="35" xr:uid="{00000000-0005-0000-0000-000022000000}"/>
    <cellStyle name="Normal 2" xfId="36" xr:uid="{00000000-0005-0000-0000-000024000000}"/>
    <cellStyle name="Normal 3" xfId="37" xr:uid="{00000000-0005-0000-0000-000025000000}"/>
    <cellStyle name="Normal_Podaci" xfId="39" xr:uid="{A7E87DC7-D254-43A6-B57E-91C57C8F05E1}"/>
    <cellStyle name="Normalno" xfId="0" builtinId="0"/>
    <cellStyle name="Total 2" xfId="38" xr:uid="{00000000-0005-0000-0000-000026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7"/>
  <sheetViews>
    <sheetView topLeftCell="A67" workbookViewId="0">
      <selection activeCell="B9" sqref="B9"/>
    </sheetView>
  </sheetViews>
  <sheetFormatPr defaultRowHeight="15" x14ac:dyDescent="0.25"/>
  <cols>
    <col min="1" max="1" width="27.140625" style="1" customWidth="1"/>
    <col min="2" max="10" width="20.7109375" style="1" customWidth="1"/>
    <col min="11" max="11" width="9.140625" style="1"/>
    <col min="12" max="14" width="11.140625" style="1" bestFit="1" customWidth="1"/>
    <col min="15" max="16384" width="9.140625" style="1"/>
  </cols>
  <sheetData>
    <row r="2" spans="1:10" ht="15.75" x14ac:dyDescent="0.25">
      <c r="A2" s="29" t="s">
        <v>108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15.75" thickBot="1" x14ac:dyDescent="0.3">
      <c r="A7" s="88" t="s">
        <v>0</v>
      </c>
      <c r="B7" s="15"/>
      <c r="C7" s="15"/>
      <c r="D7" s="15"/>
      <c r="E7" s="16"/>
      <c r="F7" s="16"/>
      <c r="G7" s="16"/>
      <c r="H7" s="16"/>
      <c r="I7" s="16"/>
      <c r="J7" s="17"/>
    </row>
    <row r="8" spans="1:10" ht="15.75" thickBot="1" x14ac:dyDescent="0.3">
      <c r="A8" s="18" t="s">
        <v>1</v>
      </c>
      <c r="B8" s="19" t="s">
        <v>2</v>
      </c>
      <c r="C8" s="20"/>
      <c r="D8" s="20"/>
      <c r="E8" s="20"/>
      <c r="F8" s="20"/>
      <c r="G8" s="20"/>
      <c r="H8" s="20"/>
      <c r="I8" s="20"/>
      <c r="J8" s="21"/>
    </row>
    <row r="9" spans="1:10" ht="90.75" thickBot="1" x14ac:dyDescent="0.3">
      <c r="A9" s="32"/>
      <c r="B9" s="33" t="s">
        <v>110</v>
      </c>
      <c r="C9" s="34" t="s">
        <v>111</v>
      </c>
      <c r="D9" s="34" t="s">
        <v>112</v>
      </c>
      <c r="E9" s="34" t="s">
        <v>113</v>
      </c>
      <c r="F9" s="34" t="s">
        <v>114</v>
      </c>
      <c r="G9" s="34" t="s">
        <v>115</v>
      </c>
      <c r="H9" s="34" t="s">
        <v>116</v>
      </c>
      <c r="I9" s="35" t="s">
        <v>117</v>
      </c>
      <c r="J9" s="36" t="s">
        <v>3</v>
      </c>
    </row>
    <row r="10" spans="1:10" x14ac:dyDescent="0.25">
      <c r="A10" s="78">
        <v>6324</v>
      </c>
      <c r="B10" s="82">
        <v>0</v>
      </c>
      <c r="C10" s="65">
        <v>0</v>
      </c>
      <c r="D10" s="66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7">
        <f>SUM(B10:I10)</f>
        <v>0</v>
      </c>
    </row>
    <row r="11" spans="1:10" x14ac:dyDescent="0.25">
      <c r="A11" s="79">
        <v>6341</v>
      </c>
      <c r="B11" s="83">
        <v>0</v>
      </c>
      <c r="C11" s="69">
        <v>0</v>
      </c>
      <c r="D11" s="70">
        <v>0</v>
      </c>
      <c r="E11" s="68">
        <v>450000</v>
      </c>
      <c r="F11" s="68">
        <v>0</v>
      </c>
      <c r="G11" s="68">
        <v>0</v>
      </c>
      <c r="H11" s="68">
        <v>0</v>
      </c>
      <c r="I11" s="68">
        <v>0</v>
      </c>
      <c r="J11" s="71">
        <f t="shared" ref="J11:J43" si="0">SUM(B11:I11)</f>
        <v>450000</v>
      </c>
    </row>
    <row r="12" spans="1:10" x14ac:dyDescent="0.25">
      <c r="A12" s="79">
        <v>6361</v>
      </c>
      <c r="B12" s="83">
        <v>0</v>
      </c>
      <c r="C12" s="69">
        <v>0</v>
      </c>
      <c r="D12" s="70">
        <v>0</v>
      </c>
      <c r="E12" s="69">
        <v>750000</v>
      </c>
      <c r="F12" s="68">
        <v>0</v>
      </c>
      <c r="G12" s="68">
        <v>0</v>
      </c>
      <c r="H12" s="68">
        <v>0</v>
      </c>
      <c r="I12" s="68">
        <v>0</v>
      </c>
      <c r="J12" s="71">
        <f t="shared" si="0"/>
        <v>750000</v>
      </c>
    </row>
    <row r="13" spans="1:10" x14ac:dyDescent="0.25">
      <c r="A13" s="79">
        <v>6362</v>
      </c>
      <c r="B13" s="83">
        <v>0</v>
      </c>
      <c r="C13" s="69">
        <v>0</v>
      </c>
      <c r="D13" s="70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1">
        <f t="shared" si="0"/>
        <v>0</v>
      </c>
    </row>
    <row r="14" spans="1:10" x14ac:dyDescent="0.25">
      <c r="A14" s="79">
        <v>6381</v>
      </c>
      <c r="B14" s="83">
        <v>0</v>
      </c>
      <c r="C14" s="69">
        <v>0</v>
      </c>
      <c r="D14" s="70">
        <v>0</v>
      </c>
      <c r="E14" s="69">
        <v>267986</v>
      </c>
      <c r="F14" s="68">
        <v>0</v>
      </c>
      <c r="G14" s="68">
        <v>0</v>
      </c>
      <c r="H14" s="68">
        <v>0</v>
      </c>
      <c r="I14" s="68">
        <v>0</v>
      </c>
      <c r="J14" s="71">
        <f t="shared" si="0"/>
        <v>267986</v>
      </c>
    </row>
    <row r="15" spans="1:10" x14ac:dyDescent="0.25">
      <c r="A15" s="79">
        <v>6382</v>
      </c>
      <c r="B15" s="83">
        <v>0</v>
      </c>
      <c r="C15" s="69">
        <v>0</v>
      </c>
      <c r="D15" s="70">
        <v>0</v>
      </c>
      <c r="E15" s="69">
        <v>9234548</v>
      </c>
      <c r="F15" s="68">
        <v>0</v>
      </c>
      <c r="G15" s="68">
        <v>0</v>
      </c>
      <c r="H15" s="68">
        <v>0</v>
      </c>
      <c r="I15" s="68">
        <v>0</v>
      </c>
      <c r="J15" s="71">
        <f t="shared" si="0"/>
        <v>9234548</v>
      </c>
    </row>
    <row r="16" spans="1:10" x14ac:dyDescent="0.25">
      <c r="A16" s="79">
        <v>6413</v>
      </c>
      <c r="B16" s="84">
        <v>5500</v>
      </c>
      <c r="C16" s="69">
        <v>0</v>
      </c>
      <c r="D16" s="70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71">
        <f t="shared" si="0"/>
        <v>5500</v>
      </c>
    </row>
    <row r="17" spans="1:10" x14ac:dyDescent="0.25">
      <c r="A17" s="79">
        <v>6414</v>
      </c>
      <c r="B17" s="84">
        <v>30000</v>
      </c>
      <c r="C17" s="69">
        <v>0</v>
      </c>
      <c r="D17" s="70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71">
        <f t="shared" si="0"/>
        <v>30000</v>
      </c>
    </row>
    <row r="18" spans="1:10" x14ac:dyDescent="0.25">
      <c r="A18" s="79">
        <v>6415</v>
      </c>
      <c r="B18" s="84">
        <v>1000</v>
      </c>
      <c r="C18" s="69">
        <v>0</v>
      </c>
      <c r="D18" s="70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71">
        <f t="shared" si="0"/>
        <v>1000</v>
      </c>
    </row>
    <row r="19" spans="1:10" x14ac:dyDescent="0.25">
      <c r="A19" s="79">
        <v>6416</v>
      </c>
      <c r="B19" s="83">
        <v>0</v>
      </c>
      <c r="C19" s="69">
        <v>0</v>
      </c>
      <c r="D19" s="70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71">
        <f t="shared" si="0"/>
        <v>0</v>
      </c>
    </row>
    <row r="20" spans="1:10" x14ac:dyDescent="0.25">
      <c r="A20" s="79">
        <v>6422</v>
      </c>
      <c r="B20" s="83">
        <v>0</v>
      </c>
      <c r="C20" s="69">
        <v>0</v>
      </c>
      <c r="D20" s="70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71">
        <f t="shared" si="0"/>
        <v>0</v>
      </c>
    </row>
    <row r="21" spans="1:10" x14ac:dyDescent="0.25">
      <c r="A21" s="79">
        <v>6423</v>
      </c>
      <c r="B21" s="83">
        <v>0</v>
      </c>
      <c r="C21" s="69">
        <v>0</v>
      </c>
      <c r="D21" s="70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71">
        <f t="shared" si="0"/>
        <v>0</v>
      </c>
    </row>
    <row r="22" spans="1:10" x14ac:dyDescent="0.25">
      <c r="A22" s="79">
        <v>6425</v>
      </c>
      <c r="B22" s="83">
        <v>0</v>
      </c>
      <c r="C22" s="69">
        <v>0</v>
      </c>
      <c r="D22" s="70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71">
        <f t="shared" si="0"/>
        <v>0</v>
      </c>
    </row>
    <row r="23" spans="1:10" x14ac:dyDescent="0.25">
      <c r="A23" s="79">
        <v>6429</v>
      </c>
      <c r="B23" s="84">
        <v>215000</v>
      </c>
      <c r="C23" s="69">
        <v>0</v>
      </c>
      <c r="D23" s="70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71">
        <f t="shared" si="0"/>
        <v>215000</v>
      </c>
    </row>
    <row r="24" spans="1:10" x14ac:dyDescent="0.25">
      <c r="A24" s="79">
        <v>65264</v>
      </c>
      <c r="B24" s="84">
        <v>270000</v>
      </c>
      <c r="C24" s="69">
        <v>0</v>
      </c>
      <c r="D24" s="70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71">
        <f t="shared" si="0"/>
        <v>270000</v>
      </c>
    </row>
    <row r="25" spans="1:10" x14ac:dyDescent="0.25">
      <c r="A25" s="79">
        <v>65267</v>
      </c>
      <c r="B25" s="83">
        <v>0</v>
      </c>
      <c r="C25" s="69">
        <v>0</v>
      </c>
      <c r="D25" s="70">
        <v>0</v>
      </c>
      <c r="E25" s="68">
        <v>0</v>
      </c>
      <c r="F25" s="68">
        <v>0</v>
      </c>
      <c r="G25" s="69">
        <v>345000</v>
      </c>
      <c r="H25" s="68">
        <v>0</v>
      </c>
      <c r="I25" s="68">
        <v>0</v>
      </c>
      <c r="J25" s="71">
        <f t="shared" si="0"/>
        <v>345000</v>
      </c>
    </row>
    <row r="26" spans="1:10" x14ac:dyDescent="0.25">
      <c r="A26" s="79">
        <v>65269</v>
      </c>
      <c r="B26" s="84">
        <v>269370</v>
      </c>
      <c r="C26" s="69">
        <v>0</v>
      </c>
      <c r="D26" s="70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71">
        <f t="shared" si="0"/>
        <v>269370</v>
      </c>
    </row>
    <row r="27" spans="1:10" x14ac:dyDescent="0.25">
      <c r="A27" s="79">
        <v>6614</v>
      </c>
      <c r="B27" s="83">
        <v>0</v>
      </c>
      <c r="C27" s="69">
        <v>35000</v>
      </c>
      <c r="D27" s="70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71">
        <f t="shared" si="0"/>
        <v>35000</v>
      </c>
    </row>
    <row r="28" spans="1:10" x14ac:dyDescent="0.25">
      <c r="A28" s="79">
        <v>6615</v>
      </c>
      <c r="B28" s="83">
        <v>0</v>
      </c>
      <c r="C28" s="69">
        <v>50518800</v>
      </c>
      <c r="D28" s="70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71">
        <f t="shared" si="0"/>
        <v>50518800</v>
      </c>
    </row>
    <row r="29" spans="1:10" x14ac:dyDescent="0.25">
      <c r="A29" s="79">
        <v>6631</v>
      </c>
      <c r="B29" s="83">
        <v>0</v>
      </c>
      <c r="C29" s="69">
        <v>0</v>
      </c>
      <c r="D29" s="70">
        <v>0</v>
      </c>
      <c r="E29" s="68">
        <v>0</v>
      </c>
      <c r="F29" s="69">
        <v>50000</v>
      </c>
      <c r="G29" s="68">
        <v>0</v>
      </c>
      <c r="H29" s="68">
        <v>0</v>
      </c>
      <c r="I29" s="68">
        <v>0</v>
      </c>
      <c r="J29" s="71">
        <f t="shared" si="0"/>
        <v>50000</v>
      </c>
    </row>
    <row r="30" spans="1:10" x14ac:dyDescent="0.25">
      <c r="A30" s="80" t="s">
        <v>4</v>
      </c>
      <c r="B30" s="84">
        <v>875000</v>
      </c>
      <c r="C30" s="69">
        <v>0</v>
      </c>
      <c r="D30" s="70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71">
        <f t="shared" si="0"/>
        <v>875000</v>
      </c>
    </row>
    <row r="31" spans="1:10" x14ac:dyDescent="0.25">
      <c r="A31" s="80" t="s">
        <v>5</v>
      </c>
      <c r="B31" s="84">
        <v>500000</v>
      </c>
      <c r="C31" s="69">
        <v>0</v>
      </c>
      <c r="D31" s="70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71">
        <f t="shared" si="0"/>
        <v>500000</v>
      </c>
    </row>
    <row r="32" spans="1:10" x14ac:dyDescent="0.25">
      <c r="A32" s="79">
        <v>6714</v>
      </c>
      <c r="B32" s="83">
        <v>0</v>
      </c>
      <c r="C32" s="69">
        <v>0</v>
      </c>
      <c r="D32" s="70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71">
        <f t="shared" si="0"/>
        <v>0</v>
      </c>
    </row>
    <row r="33" spans="1:14" x14ac:dyDescent="0.25">
      <c r="A33" s="79">
        <v>6731</v>
      </c>
      <c r="B33" s="84">
        <v>44382000</v>
      </c>
      <c r="C33" s="69">
        <v>0</v>
      </c>
      <c r="D33" s="70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71">
        <f t="shared" si="0"/>
        <v>44382000</v>
      </c>
    </row>
    <row r="34" spans="1:14" x14ac:dyDescent="0.25">
      <c r="A34" s="79">
        <v>6831</v>
      </c>
      <c r="B34" s="83">
        <v>0</v>
      </c>
      <c r="C34" s="69">
        <v>0</v>
      </c>
      <c r="D34" s="70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71">
        <f t="shared" si="0"/>
        <v>0</v>
      </c>
    </row>
    <row r="35" spans="1:14" x14ac:dyDescent="0.25">
      <c r="A35" s="79">
        <v>7211</v>
      </c>
      <c r="B35" s="83">
        <v>0</v>
      </c>
      <c r="C35" s="69">
        <v>0</v>
      </c>
      <c r="D35" s="70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71">
        <f t="shared" si="0"/>
        <v>0</v>
      </c>
    </row>
    <row r="36" spans="1:14" x14ac:dyDescent="0.25">
      <c r="A36" s="79">
        <v>7221</v>
      </c>
      <c r="B36" s="83">
        <v>0</v>
      </c>
      <c r="C36" s="69">
        <v>0</v>
      </c>
      <c r="D36" s="70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71">
        <f t="shared" si="0"/>
        <v>0</v>
      </c>
    </row>
    <row r="37" spans="1:14" x14ac:dyDescent="0.25">
      <c r="A37" s="79">
        <v>7225</v>
      </c>
      <c r="B37" s="83">
        <v>0</v>
      </c>
      <c r="C37" s="69">
        <v>0</v>
      </c>
      <c r="D37" s="70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71">
        <f t="shared" si="0"/>
        <v>0</v>
      </c>
    </row>
    <row r="38" spans="1:14" x14ac:dyDescent="0.25">
      <c r="A38" s="79">
        <v>7227</v>
      </c>
      <c r="B38" s="83">
        <v>0</v>
      </c>
      <c r="C38" s="69">
        <v>0</v>
      </c>
      <c r="D38" s="70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71">
        <f t="shared" si="0"/>
        <v>0</v>
      </c>
    </row>
    <row r="39" spans="1:14" x14ac:dyDescent="0.25">
      <c r="A39" s="79">
        <v>7231</v>
      </c>
      <c r="B39" s="83">
        <v>0</v>
      </c>
      <c r="C39" s="69">
        <v>0</v>
      </c>
      <c r="D39" s="70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71">
        <f t="shared" si="0"/>
        <v>0</v>
      </c>
    </row>
    <row r="40" spans="1:14" x14ac:dyDescent="0.25">
      <c r="A40" s="79">
        <v>818</v>
      </c>
      <c r="B40" s="83">
        <v>0</v>
      </c>
      <c r="C40" s="69">
        <v>0</v>
      </c>
      <c r="D40" s="70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71">
        <f t="shared" si="0"/>
        <v>0</v>
      </c>
    </row>
    <row r="41" spans="1:14" x14ac:dyDescent="0.25">
      <c r="A41" s="79">
        <v>8443</v>
      </c>
      <c r="B41" s="83">
        <v>0</v>
      </c>
      <c r="C41" s="69">
        <v>0</v>
      </c>
      <c r="D41" s="70">
        <v>0</v>
      </c>
      <c r="E41" s="68">
        <v>0</v>
      </c>
      <c r="F41" s="68">
        <v>0</v>
      </c>
      <c r="G41" s="68">
        <v>0</v>
      </c>
      <c r="H41" s="69">
        <v>8350098</v>
      </c>
      <c r="I41" s="68">
        <v>0</v>
      </c>
      <c r="J41" s="71">
        <f t="shared" si="0"/>
        <v>8350098</v>
      </c>
    </row>
    <row r="42" spans="1:14" x14ac:dyDescent="0.25">
      <c r="A42" s="79">
        <v>8445</v>
      </c>
      <c r="B42" s="83">
        <v>0</v>
      </c>
      <c r="C42" s="69">
        <v>0</v>
      </c>
      <c r="D42" s="70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71">
        <f t="shared" si="0"/>
        <v>0</v>
      </c>
      <c r="M42" s="13"/>
      <c r="N42" s="13"/>
    </row>
    <row r="43" spans="1:14" ht="15.75" thickBot="1" x14ac:dyDescent="0.3">
      <c r="A43" s="81">
        <v>9221</v>
      </c>
      <c r="B43" s="85">
        <v>0</v>
      </c>
      <c r="C43" s="73">
        <v>0</v>
      </c>
      <c r="D43" s="74">
        <v>0</v>
      </c>
      <c r="E43" s="72">
        <v>0</v>
      </c>
      <c r="F43" s="72">
        <v>0</v>
      </c>
      <c r="G43" s="72">
        <v>0</v>
      </c>
      <c r="H43" s="72">
        <v>0</v>
      </c>
      <c r="I43" s="72">
        <v>4201247</v>
      </c>
      <c r="J43" s="75">
        <f t="shared" si="0"/>
        <v>4201247</v>
      </c>
      <c r="L43" s="13"/>
    </row>
    <row r="44" spans="1:14" ht="30.75" thickBot="1" x14ac:dyDescent="0.3">
      <c r="A44" s="37" t="s">
        <v>118</v>
      </c>
      <c r="B44" s="86">
        <f>SUM(B10:B43)</f>
        <v>46547870</v>
      </c>
      <c r="C44" s="76">
        <f t="shared" ref="C44:J44" si="1">SUM(C10:C43)</f>
        <v>50553800</v>
      </c>
      <c r="D44" s="76">
        <f t="shared" si="1"/>
        <v>0</v>
      </c>
      <c r="E44" s="76">
        <f t="shared" si="1"/>
        <v>10702534</v>
      </c>
      <c r="F44" s="76">
        <f t="shared" si="1"/>
        <v>50000</v>
      </c>
      <c r="G44" s="76">
        <f t="shared" si="1"/>
        <v>345000</v>
      </c>
      <c r="H44" s="76">
        <f t="shared" si="1"/>
        <v>8350098</v>
      </c>
      <c r="I44" s="76">
        <f t="shared" si="1"/>
        <v>4201247</v>
      </c>
      <c r="J44" s="77">
        <f t="shared" si="1"/>
        <v>120750549</v>
      </c>
      <c r="M44" s="13"/>
    </row>
    <row r="45" spans="1:14" ht="30.75" thickBot="1" x14ac:dyDescent="0.3">
      <c r="A45" s="26" t="s">
        <v>6</v>
      </c>
      <c r="B45" s="38">
        <f>B44+C44+D44+E44+F44+G44+H44+I44</f>
        <v>120750549</v>
      </c>
      <c r="C45" s="38"/>
      <c r="D45" s="38"/>
      <c r="E45" s="38"/>
      <c r="F45" s="38"/>
      <c r="G45" s="38"/>
      <c r="H45" s="38"/>
      <c r="I45" s="38"/>
      <c r="J45" s="39"/>
    </row>
    <row r="46" spans="1:14" x14ac:dyDescent="0.25">
      <c r="A46" s="27"/>
      <c r="B46" s="89"/>
      <c r="C46" s="89"/>
      <c r="D46" s="89"/>
      <c r="E46" s="89"/>
      <c r="F46" s="89"/>
      <c r="G46" s="89"/>
      <c r="H46" s="89"/>
      <c r="I46" s="89"/>
      <c r="J46" s="89"/>
    </row>
    <row r="47" spans="1:14" x14ac:dyDescent="0.25">
      <c r="A47" s="27"/>
      <c r="B47" s="28"/>
      <c r="C47" s="28"/>
      <c r="D47" s="28"/>
      <c r="E47" s="28"/>
      <c r="F47" s="28"/>
      <c r="G47" s="28"/>
      <c r="H47" s="28"/>
      <c r="I47" s="28"/>
      <c r="J47" s="28"/>
    </row>
    <row r="48" spans="1:14" ht="15.75" thickBot="1" x14ac:dyDescent="0.3">
      <c r="A48" s="87" t="s">
        <v>7</v>
      </c>
      <c r="B48" s="28"/>
      <c r="C48" s="28"/>
      <c r="D48" s="28"/>
      <c r="E48" s="28"/>
      <c r="F48" s="28"/>
      <c r="G48" s="28"/>
      <c r="H48" s="28"/>
      <c r="I48" s="28"/>
      <c r="J48" s="28"/>
    </row>
    <row r="49" spans="1:10" ht="15.75" thickBot="1" x14ac:dyDescent="0.3">
      <c r="A49" s="18" t="s">
        <v>1</v>
      </c>
      <c r="B49" s="19" t="s">
        <v>2</v>
      </c>
      <c r="C49" s="20"/>
      <c r="D49" s="20"/>
      <c r="E49" s="20"/>
      <c r="F49" s="20"/>
      <c r="G49" s="20"/>
      <c r="H49" s="20"/>
      <c r="I49" s="20"/>
      <c r="J49" s="21"/>
    </row>
    <row r="50" spans="1:10" ht="90.75" thickBot="1" x14ac:dyDescent="0.3">
      <c r="A50" s="22"/>
      <c r="B50" s="23" t="s">
        <v>110</v>
      </c>
      <c r="C50" s="24" t="s">
        <v>111</v>
      </c>
      <c r="D50" s="24" t="s">
        <v>112</v>
      </c>
      <c r="E50" s="24" t="s">
        <v>113</v>
      </c>
      <c r="F50" s="24" t="s">
        <v>114</v>
      </c>
      <c r="G50" s="25" t="s">
        <v>115</v>
      </c>
      <c r="H50" s="24" t="s">
        <v>116</v>
      </c>
      <c r="I50" s="24" t="s">
        <v>117</v>
      </c>
      <c r="J50" s="40" t="s">
        <v>3</v>
      </c>
    </row>
    <row r="51" spans="1:10" x14ac:dyDescent="0.25">
      <c r="A51" s="47">
        <v>6324</v>
      </c>
      <c r="B51" s="48">
        <v>0</v>
      </c>
      <c r="C51" s="49">
        <v>0</v>
      </c>
      <c r="D51" s="50">
        <v>0</v>
      </c>
      <c r="E51" s="48">
        <v>0</v>
      </c>
      <c r="F51" s="48">
        <v>0</v>
      </c>
      <c r="G51" s="48">
        <v>0</v>
      </c>
      <c r="H51" s="48">
        <v>0</v>
      </c>
      <c r="I51" s="48"/>
      <c r="J51" s="51">
        <f>SUM(B51:I51)</f>
        <v>0</v>
      </c>
    </row>
    <row r="52" spans="1:10" x14ac:dyDescent="0.25">
      <c r="A52" s="52">
        <v>6341</v>
      </c>
      <c r="B52" s="53">
        <v>0</v>
      </c>
      <c r="C52" s="54">
        <v>0</v>
      </c>
      <c r="D52" s="55">
        <v>0</v>
      </c>
      <c r="E52" s="53">
        <v>50108</v>
      </c>
      <c r="F52" s="53">
        <v>0</v>
      </c>
      <c r="G52" s="53">
        <v>0</v>
      </c>
      <c r="H52" s="53">
        <v>0</v>
      </c>
      <c r="I52" s="53"/>
      <c r="J52" s="56">
        <f t="shared" ref="J52:J85" si="2">SUM(B52:I52)</f>
        <v>50108</v>
      </c>
    </row>
    <row r="53" spans="1:10" x14ac:dyDescent="0.25">
      <c r="A53" s="52">
        <v>6361</v>
      </c>
      <c r="B53" s="57">
        <v>0</v>
      </c>
      <c r="C53" s="54">
        <v>0</v>
      </c>
      <c r="D53" s="55">
        <v>0</v>
      </c>
      <c r="E53" s="58">
        <v>750000</v>
      </c>
      <c r="F53" s="53">
        <v>0</v>
      </c>
      <c r="G53" s="53">
        <v>0</v>
      </c>
      <c r="H53" s="53">
        <v>0</v>
      </c>
      <c r="I53" s="53"/>
      <c r="J53" s="56">
        <f t="shared" si="2"/>
        <v>750000</v>
      </c>
    </row>
    <row r="54" spans="1:10" x14ac:dyDescent="0.25">
      <c r="A54" s="52">
        <v>6362</v>
      </c>
      <c r="B54" s="57">
        <v>0</v>
      </c>
      <c r="C54" s="54">
        <v>0</v>
      </c>
      <c r="D54" s="55">
        <v>0</v>
      </c>
      <c r="E54" s="57">
        <v>0</v>
      </c>
      <c r="F54" s="53">
        <v>0</v>
      </c>
      <c r="G54" s="53">
        <v>0</v>
      </c>
      <c r="H54" s="53">
        <v>0</v>
      </c>
      <c r="I54" s="53"/>
      <c r="J54" s="56">
        <f t="shared" si="2"/>
        <v>0</v>
      </c>
    </row>
    <row r="55" spans="1:10" x14ac:dyDescent="0.25">
      <c r="A55" s="52">
        <v>6381</v>
      </c>
      <c r="B55" s="57">
        <v>0</v>
      </c>
      <c r="C55" s="54">
        <v>0</v>
      </c>
      <c r="D55" s="55">
        <v>0</v>
      </c>
      <c r="E55" s="57">
        <v>195298</v>
      </c>
      <c r="F55" s="53">
        <v>0</v>
      </c>
      <c r="G55" s="53">
        <v>0</v>
      </c>
      <c r="H55" s="53">
        <v>0</v>
      </c>
      <c r="I55" s="53"/>
      <c r="J55" s="56">
        <f t="shared" si="2"/>
        <v>195298</v>
      </c>
    </row>
    <row r="56" spans="1:10" x14ac:dyDescent="0.25">
      <c r="A56" s="52">
        <v>6382</v>
      </c>
      <c r="B56" s="57">
        <v>0</v>
      </c>
      <c r="C56" s="54">
        <v>0</v>
      </c>
      <c r="D56" s="55">
        <v>0</v>
      </c>
      <c r="E56" s="57">
        <v>6796275</v>
      </c>
      <c r="F56" s="53">
        <v>0</v>
      </c>
      <c r="G56" s="53">
        <v>0</v>
      </c>
      <c r="H56" s="53">
        <v>0</v>
      </c>
      <c r="I56" s="53"/>
      <c r="J56" s="56">
        <f t="shared" si="2"/>
        <v>6796275</v>
      </c>
    </row>
    <row r="57" spans="1:10" x14ac:dyDescent="0.25">
      <c r="A57" s="52">
        <v>6413</v>
      </c>
      <c r="B57" s="57">
        <v>5634</v>
      </c>
      <c r="C57" s="54">
        <v>0</v>
      </c>
      <c r="D57" s="57">
        <v>0</v>
      </c>
      <c r="E57" s="57">
        <v>0</v>
      </c>
      <c r="F57" s="53">
        <v>0</v>
      </c>
      <c r="G57" s="53">
        <v>0</v>
      </c>
      <c r="H57" s="53">
        <v>0</v>
      </c>
      <c r="I57" s="53"/>
      <c r="J57" s="56">
        <f t="shared" si="2"/>
        <v>5634</v>
      </c>
    </row>
    <row r="58" spans="1:10" x14ac:dyDescent="0.25">
      <c r="A58" s="52">
        <v>6414</v>
      </c>
      <c r="B58" s="57">
        <v>29225</v>
      </c>
      <c r="C58" s="54">
        <v>0</v>
      </c>
      <c r="D58" s="57">
        <v>0</v>
      </c>
      <c r="E58" s="57">
        <v>0</v>
      </c>
      <c r="F58" s="53">
        <v>0</v>
      </c>
      <c r="G58" s="53">
        <v>0</v>
      </c>
      <c r="H58" s="53">
        <v>0</v>
      </c>
      <c r="I58" s="53"/>
      <c r="J58" s="56">
        <f t="shared" si="2"/>
        <v>29225</v>
      </c>
    </row>
    <row r="59" spans="1:10" x14ac:dyDescent="0.25">
      <c r="A59" s="52">
        <v>6415</v>
      </c>
      <c r="B59" s="57">
        <v>586</v>
      </c>
      <c r="C59" s="54">
        <v>0</v>
      </c>
      <c r="D59" s="57">
        <v>0</v>
      </c>
      <c r="E59" s="57">
        <v>0</v>
      </c>
      <c r="F59" s="53">
        <v>0</v>
      </c>
      <c r="G59" s="53">
        <v>0</v>
      </c>
      <c r="H59" s="53">
        <v>0</v>
      </c>
      <c r="I59" s="53"/>
      <c r="J59" s="56">
        <f t="shared" si="2"/>
        <v>586</v>
      </c>
    </row>
    <row r="60" spans="1:10" x14ac:dyDescent="0.25">
      <c r="A60" s="52">
        <v>6416</v>
      </c>
      <c r="B60" s="57">
        <v>0</v>
      </c>
      <c r="C60" s="54">
        <v>0</v>
      </c>
      <c r="D60" s="57">
        <v>0</v>
      </c>
      <c r="E60" s="57">
        <v>0</v>
      </c>
      <c r="F60" s="53">
        <v>0</v>
      </c>
      <c r="G60" s="53">
        <v>0</v>
      </c>
      <c r="H60" s="53">
        <v>0</v>
      </c>
      <c r="I60" s="53"/>
      <c r="J60" s="56">
        <f t="shared" si="2"/>
        <v>0</v>
      </c>
    </row>
    <row r="61" spans="1:10" x14ac:dyDescent="0.25">
      <c r="A61" s="52">
        <v>6422</v>
      </c>
      <c r="B61" s="57">
        <v>0</v>
      </c>
      <c r="C61" s="54">
        <v>0</v>
      </c>
      <c r="D61" s="57">
        <v>0</v>
      </c>
      <c r="E61" s="57">
        <v>0</v>
      </c>
      <c r="F61" s="53">
        <v>0</v>
      </c>
      <c r="G61" s="53">
        <v>0</v>
      </c>
      <c r="H61" s="53">
        <v>0</v>
      </c>
      <c r="I61" s="53"/>
      <c r="J61" s="56">
        <f t="shared" si="2"/>
        <v>0</v>
      </c>
    </row>
    <row r="62" spans="1:10" x14ac:dyDescent="0.25">
      <c r="A62" s="52">
        <v>6423</v>
      </c>
      <c r="B62" s="57">
        <v>0</v>
      </c>
      <c r="C62" s="54">
        <v>0</v>
      </c>
      <c r="D62" s="57">
        <v>0</v>
      </c>
      <c r="E62" s="57">
        <v>0</v>
      </c>
      <c r="F62" s="53">
        <v>0</v>
      </c>
      <c r="G62" s="53">
        <v>0</v>
      </c>
      <c r="H62" s="53">
        <v>0</v>
      </c>
      <c r="I62" s="53"/>
      <c r="J62" s="56">
        <f t="shared" si="2"/>
        <v>0</v>
      </c>
    </row>
    <row r="63" spans="1:10" x14ac:dyDescent="0.25">
      <c r="A63" s="52">
        <v>6425</v>
      </c>
      <c r="B63" s="57">
        <v>0</v>
      </c>
      <c r="C63" s="54">
        <v>0</v>
      </c>
      <c r="D63" s="57">
        <v>0</v>
      </c>
      <c r="E63" s="57">
        <v>0</v>
      </c>
      <c r="F63" s="53">
        <v>0</v>
      </c>
      <c r="G63" s="53">
        <v>0</v>
      </c>
      <c r="H63" s="53">
        <v>0</v>
      </c>
      <c r="I63" s="53"/>
      <c r="J63" s="56">
        <f t="shared" si="2"/>
        <v>0</v>
      </c>
    </row>
    <row r="64" spans="1:10" x14ac:dyDescent="0.25">
      <c r="A64" s="52">
        <v>6429</v>
      </c>
      <c r="B64" s="57">
        <v>215563</v>
      </c>
      <c r="C64" s="54">
        <v>0</v>
      </c>
      <c r="D64" s="57">
        <v>0</v>
      </c>
      <c r="E64" s="57">
        <v>0</v>
      </c>
      <c r="F64" s="53">
        <v>0</v>
      </c>
      <c r="G64" s="53">
        <v>0</v>
      </c>
      <c r="H64" s="53">
        <v>0</v>
      </c>
      <c r="I64" s="53"/>
      <c r="J64" s="56">
        <f t="shared" si="2"/>
        <v>215563</v>
      </c>
    </row>
    <row r="65" spans="1:15" x14ac:dyDescent="0.25">
      <c r="A65" s="52">
        <v>65264</v>
      </c>
      <c r="B65" s="57">
        <v>267434</v>
      </c>
      <c r="C65" s="54">
        <v>0</v>
      </c>
      <c r="D65" s="57">
        <v>0</v>
      </c>
      <c r="E65" s="57">
        <v>0</v>
      </c>
      <c r="F65" s="53">
        <v>0</v>
      </c>
      <c r="G65" s="53">
        <v>0</v>
      </c>
      <c r="H65" s="53">
        <v>0</v>
      </c>
      <c r="I65" s="53"/>
      <c r="J65" s="56">
        <f t="shared" si="2"/>
        <v>267434</v>
      </c>
    </row>
    <row r="66" spans="1:15" x14ac:dyDescent="0.25">
      <c r="A66" s="52">
        <v>65267</v>
      </c>
      <c r="B66" s="57">
        <v>0</v>
      </c>
      <c r="C66" s="54">
        <v>0</v>
      </c>
      <c r="D66" s="57">
        <v>0</v>
      </c>
      <c r="E66" s="57">
        <v>0</v>
      </c>
      <c r="F66" s="53">
        <v>0</v>
      </c>
      <c r="G66" s="57">
        <v>344643</v>
      </c>
      <c r="H66" s="53">
        <v>0</v>
      </c>
      <c r="I66" s="53"/>
      <c r="J66" s="56">
        <f t="shared" si="2"/>
        <v>344643</v>
      </c>
    </row>
    <row r="67" spans="1:15" x14ac:dyDescent="0.25">
      <c r="A67" s="52">
        <v>65269</v>
      </c>
      <c r="B67" s="57">
        <v>269347</v>
      </c>
      <c r="C67" s="54">
        <v>0</v>
      </c>
      <c r="D67" s="57">
        <v>0</v>
      </c>
      <c r="E67" s="57">
        <v>0</v>
      </c>
      <c r="F67" s="53">
        <v>0</v>
      </c>
      <c r="G67" s="58">
        <v>0</v>
      </c>
      <c r="H67" s="53">
        <v>0</v>
      </c>
      <c r="I67" s="53"/>
      <c r="J67" s="56">
        <f t="shared" si="2"/>
        <v>269347</v>
      </c>
    </row>
    <row r="68" spans="1:15" x14ac:dyDescent="0.25">
      <c r="A68" s="52">
        <v>6614</v>
      </c>
      <c r="B68" s="57">
        <v>0</v>
      </c>
      <c r="C68" s="57">
        <v>33557</v>
      </c>
      <c r="D68" s="57">
        <v>0</v>
      </c>
      <c r="E68" s="57">
        <v>0</v>
      </c>
      <c r="F68" s="53">
        <v>0</v>
      </c>
      <c r="G68" s="58">
        <v>0</v>
      </c>
      <c r="H68" s="53">
        <v>0</v>
      </c>
      <c r="I68" s="53"/>
      <c r="J68" s="56">
        <f t="shared" si="2"/>
        <v>33557</v>
      </c>
    </row>
    <row r="69" spans="1:15" x14ac:dyDescent="0.25">
      <c r="A69" s="52">
        <v>6615</v>
      </c>
      <c r="B69" s="57">
        <v>0</v>
      </c>
      <c r="C69" s="57">
        <v>41538917</v>
      </c>
      <c r="D69" s="57">
        <v>0</v>
      </c>
      <c r="E69" s="57">
        <v>0</v>
      </c>
      <c r="F69" s="53">
        <v>0</v>
      </c>
      <c r="G69" s="58">
        <v>0</v>
      </c>
      <c r="H69" s="53">
        <v>0</v>
      </c>
      <c r="I69" s="53"/>
      <c r="J69" s="56">
        <f t="shared" si="2"/>
        <v>41538917</v>
      </c>
    </row>
    <row r="70" spans="1:15" x14ac:dyDescent="0.25">
      <c r="A70" s="52">
        <v>6631</v>
      </c>
      <c r="B70" s="57">
        <v>0</v>
      </c>
      <c r="C70" s="57">
        <v>0</v>
      </c>
      <c r="D70" s="57">
        <v>0</v>
      </c>
      <c r="E70" s="57">
        <v>0</v>
      </c>
      <c r="F70" s="57">
        <v>51111</v>
      </c>
      <c r="G70" s="58">
        <v>0</v>
      </c>
      <c r="H70" s="53">
        <v>0</v>
      </c>
      <c r="I70" s="53"/>
      <c r="J70" s="56">
        <f t="shared" si="2"/>
        <v>51111</v>
      </c>
    </row>
    <row r="71" spans="1:15" x14ac:dyDescent="0.25">
      <c r="A71" s="52">
        <v>6632</v>
      </c>
      <c r="B71" s="57">
        <v>0</v>
      </c>
      <c r="C71" s="57">
        <v>0</v>
      </c>
      <c r="D71" s="57">
        <v>0</v>
      </c>
      <c r="E71" s="57">
        <v>0</v>
      </c>
      <c r="F71" s="57">
        <v>650</v>
      </c>
      <c r="G71" s="58">
        <v>0</v>
      </c>
      <c r="H71" s="53">
        <v>0</v>
      </c>
      <c r="I71" s="53"/>
      <c r="J71" s="56">
        <f t="shared" si="2"/>
        <v>650</v>
      </c>
    </row>
    <row r="72" spans="1:15" x14ac:dyDescent="0.25">
      <c r="A72" s="59" t="s">
        <v>4</v>
      </c>
      <c r="B72" s="57">
        <v>828000</v>
      </c>
      <c r="C72" s="57">
        <v>0</v>
      </c>
      <c r="D72" s="57">
        <v>0</v>
      </c>
      <c r="E72" s="57">
        <v>0</v>
      </c>
      <c r="F72" s="57">
        <v>0</v>
      </c>
      <c r="G72" s="58">
        <v>0</v>
      </c>
      <c r="H72" s="53">
        <v>0</v>
      </c>
      <c r="I72" s="53"/>
      <c r="J72" s="56">
        <f t="shared" si="2"/>
        <v>828000</v>
      </c>
    </row>
    <row r="73" spans="1:15" x14ac:dyDescent="0.25">
      <c r="A73" s="59" t="s">
        <v>5</v>
      </c>
      <c r="B73" s="57">
        <v>500000</v>
      </c>
      <c r="C73" s="57">
        <v>0</v>
      </c>
      <c r="D73" s="57">
        <v>0</v>
      </c>
      <c r="E73" s="57">
        <v>0</v>
      </c>
      <c r="F73" s="57">
        <v>0</v>
      </c>
      <c r="G73" s="58">
        <v>0</v>
      </c>
      <c r="H73" s="53">
        <v>0</v>
      </c>
      <c r="I73" s="53"/>
      <c r="J73" s="56">
        <f t="shared" si="2"/>
        <v>500000</v>
      </c>
    </row>
    <row r="74" spans="1:15" x14ac:dyDescent="0.25">
      <c r="A74" s="59">
        <v>6714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8">
        <v>0</v>
      </c>
      <c r="H74" s="53">
        <v>0</v>
      </c>
      <c r="I74" s="53"/>
      <c r="J74" s="56">
        <f t="shared" si="2"/>
        <v>0</v>
      </c>
    </row>
    <row r="75" spans="1:15" x14ac:dyDescent="0.25">
      <c r="A75" s="52">
        <v>6731</v>
      </c>
      <c r="B75" s="57">
        <v>44299368</v>
      </c>
      <c r="C75" s="57">
        <v>0</v>
      </c>
      <c r="D75" s="57">
        <v>0</v>
      </c>
      <c r="E75" s="57">
        <v>0</v>
      </c>
      <c r="F75" s="57">
        <v>0</v>
      </c>
      <c r="G75" s="58">
        <v>0</v>
      </c>
      <c r="H75" s="53">
        <v>0</v>
      </c>
      <c r="I75" s="53"/>
      <c r="J75" s="56">
        <f t="shared" si="2"/>
        <v>44299368</v>
      </c>
    </row>
    <row r="76" spans="1:15" x14ac:dyDescent="0.25">
      <c r="A76" s="52">
        <v>6831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8">
        <v>0</v>
      </c>
      <c r="H76" s="53">
        <v>0</v>
      </c>
      <c r="I76" s="53"/>
      <c r="J76" s="56">
        <f t="shared" si="2"/>
        <v>0</v>
      </c>
    </row>
    <row r="77" spans="1:15" x14ac:dyDescent="0.25">
      <c r="A77" s="52">
        <v>7211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8">
        <v>0</v>
      </c>
      <c r="H77" s="53">
        <v>0</v>
      </c>
      <c r="I77" s="53"/>
      <c r="J77" s="56">
        <f t="shared" si="2"/>
        <v>0</v>
      </c>
    </row>
    <row r="78" spans="1:15" x14ac:dyDescent="0.25">
      <c r="A78" s="52">
        <v>7221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58">
        <v>0</v>
      </c>
      <c r="H78" s="53">
        <v>0</v>
      </c>
      <c r="I78" s="53"/>
      <c r="J78" s="56">
        <f t="shared" si="2"/>
        <v>0</v>
      </c>
      <c r="M78" s="13"/>
      <c r="O78" s="13"/>
    </row>
    <row r="79" spans="1:15" x14ac:dyDescent="0.25">
      <c r="A79" s="52">
        <v>7225</v>
      </c>
      <c r="B79" s="57">
        <v>0</v>
      </c>
      <c r="C79" s="57">
        <v>0</v>
      </c>
      <c r="D79" s="57">
        <v>0</v>
      </c>
      <c r="E79" s="57">
        <v>0</v>
      </c>
      <c r="F79" s="57">
        <v>0</v>
      </c>
      <c r="G79" s="58">
        <v>0</v>
      </c>
      <c r="H79" s="53">
        <v>0</v>
      </c>
      <c r="I79" s="53"/>
      <c r="J79" s="56">
        <f t="shared" si="2"/>
        <v>0</v>
      </c>
    </row>
    <row r="80" spans="1:15" x14ac:dyDescent="0.25">
      <c r="A80" s="52">
        <v>7227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8">
        <v>0</v>
      </c>
      <c r="H80" s="53">
        <v>0</v>
      </c>
      <c r="I80" s="53"/>
      <c r="J80" s="56">
        <f t="shared" si="2"/>
        <v>0</v>
      </c>
    </row>
    <row r="81" spans="1:15" x14ac:dyDescent="0.25">
      <c r="A81" s="52">
        <v>7231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23200</v>
      </c>
      <c r="H81" s="53">
        <v>0</v>
      </c>
      <c r="I81" s="53"/>
      <c r="J81" s="56">
        <f t="shared" si="2"/>
        <v>23200</v>
      </c>
    </row>
    <row r="82" spans="1:15" x14ac:dyDescent="0.25">
      <c r="A82" s="52">
        <v>818</v>
      </c>
      <c r="B82" s="57">
        <v>0</v>
      </c>
      <c r="C82" s="57">
        <v>0</v>
      </c>
      <c r="D82" s="57">
        <v>0</v>
      </c>
      <c r="E82" s="57">
        <v>0</v>
      </c>
      <c r="F82" s="57">
        <v>0</v>
      </c>
      <c r="G82" s="58">
        <v>0</v>
      </c>
      <c r="H82" s="57">
        <v>1000000</v>
      </c>
      <c r="I82" s="57"/>
      <c r="J82" s="56">
        <f t="shared" si="2"/>
        <v>1000000</v>
      </c>
    </row>
    <row r="83" spans="1:15" x14ac:dyDescent="0.25">
      <c r="A83" s="52">
        <v>8443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8">
        <v>0</v>
      </c>
      <c r="H83" s="57">
        <v>3970484</v>
      </c>
      <c r="I83" s="57"/>
      <c r="J83" s="56">
        <f t="shared" si="2"/>
        <v>3970484</v>
      </c>
    </row>
    <row r="84" spans="1:15" x14ac:dyDescent="0.25">
      <c r="A84" s="52">
        <v>8445</v>
      </c>
      <c r="B84" s="57">
        <v>0</v>
      </c>
      <c r="C84" s="57">
        <v>0</v>
      </c>
      <c r="D84" s="57">
        <v>0</v>
      </c>
      <c r="E84" s="57">
        <v>0</v>
      </c>
      <c r="F84" s="57">
        <v>0</v>
      </c>
      <c r="G84" s="58">
        <v>0</v>
      </c>
      <c r="H84" s="58">
        <v>0</v>
      </c>
      <c r="I84" s="58"/>
      <c r="J84" s="56">
        <f t="shared" si="2"/>
        <v>0</v>
      </c>
    </row>
    <row r="85" spans="1:15" ht="15.75" thickBot="1" x14ac:dyDescent="0.3">
      <c r="A85" s="60">
        <v>9221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2">
        <v>0</v>
      </c>
      <c r="H85" s="62">
        <v>0</v>
      </c>
      <c r="I85" s="61">
        <v>4201247</v>
      </c>
      <c r="J85" s="63">
        <f t="shared" si="2"/>
        <v>4201247</v>
      </c>
    </row>
    <row r="86" spans="1:15" ht="15.75" thickBot="1" x14ac:dyDescent="0.3">
      <c r="A86" s="26" t="s">
        <v>119</v>
      </c>
      <c r="B86" s="41">
        <f>SUM(B51:B85)</f>
        <v>46415157</v>
      </c>
      <c r="C86" s="42">
        <f t="shared" ref="C86:J86" si="3">SUM(C51:C85)</f>
        <v>41572474</v>
      </c>
      <c r="D86" s="42">
        <f t="shared" si="3"/>
        <v>0</v>
      </c>
      <c r="E86" s="42">
        <f t="shared" si="3"/>
        <v>7791681</v>
      </c>
      <c r="F86" s="42">
        <f t="shared" si="3"/>
        <v>51761</v>
      </c>
      <c r="G86" s="42">
        <f t="shared" si="3"/>
        <v>367843</v>
      </c>
      <c r="H86" s="42">
        <f t="shared" si="3"/>
        <v>4970484</v>
      </c>
      <c r="I86" s="42">
        <f t="shared" si="3"/>
        <v>4201247</v>
      </c>
      <c r="J86" s="43">
        <f t="shared" si="3"/>
        <v>105370647</v>
      </c>
      <c r="M86" s="13"/>
      <c r="O86" s="13"/>
    </row>
    <row r="87" spans="1:15" ht="30.75" thickBot="1" x14ac:dyDescent="0.3">
      <c r="A87" s="26" t="s">
        <v>120</v>
      </c>
      <c r="B87" s="44">
        <f>B86+C86+D86+E86+F86+G86+H86+I86</f>
        <v>105370647</v>
      </c>
      <c r="C87" s="45"/>
      <c r="D87" s="45"/>
      <c r="E87" s="45"/>
      <c r="F87" s="45"/>
      <c r="G87" s="45"/>
      <c r="H87" s="45"/>
      <c r="I87" s="45"/>
      <c r="J87" s="46"/>
    </row>
  </sheetData>
  <mergeCells count="9">
    <mergeCell ref="B87:J87"/>
    <mergeCell ref="A2:J2"/>
    <mergeCell ref="A8:A9"/>
    <mergeCell ref="B8:J8"/>
    <mergeCell ref="B45:J45"/>
    <mergeCell ref="A49:A50"/>
    <mergeCell ref="B49:J49"/>
    <mergeCell ref="A3:J3"/>
    <mergeCell ref="A4:J4"/>
  </mergeCells>
  <pageMargins left="0.7" right="0.7" top="0.75" bottom="0.75" header="0.3" footer="0.3"/>
  <pageSetup paperSize="9" scale="61" fitToHeight="0" orientation="landscape" horizontalDpi="0" verticalDpi="0" r:id="rId1"/>
  <ignoredErrors>
    <ignoredError sqref="J10:J43 J51:J8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5"/>
  <sheetViews>
    <sheetView tabSelected="1" workbookViewId="0">
      <selection activeCell="D121" sqref="D121"/>
    </sheetView>
  </sheetViews>
  <sheetFormatPr defaultRowHeight="15" x14ac:dyDescent="0.25"/>
  <cols>
    <col min="1" max="1" width="9.140625" style="3"/>
    <col min="2" max="2" width="53" style="9" customWidth="1"/>
    <col min="3" max="3" width="20.7109375" style="11" customWidth="1"/>
    <col min="4" max="4" width="20.7109375" style="7" customWidth="1"/>
    <col min="5" max="6" width="20.7109375" style="3" customWidth="1"/>
    <col min="7" max="7" width="20.7109375" style="12" customWidth="1"/>
    <col min="8" max="14" width="20.7109375" style="3" customWidth="1"/>
    <col min="15" max="16384" width="9.140625" style="3"/>
  </cols>
  <sheetData>
    <row r="1" spans="1:14" ht="24.75" customHeight="1" x14ac:dyDescent="0.25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" customHeight="1" x14ac:dyDescent="0.25">
      <c r="A3" s="91" t="s">
        <v>138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5.75" thickBot="1" x14ac:dyDescent="0.3">
      <c r="A4" s="4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5.75" thickBot="1" x14ac:dyDescent="0.3">
      <c r="A5" s="146" t="s">
        <v>9</v>
      </c>
      <c r="B5" s="139" t="s">
        <v>81</v>
      </c>
      <c r="C5" s="147" t="s">
        <v>83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8"/>
    </row>
    <row r="6" spans="1:14" ht="75.75" thickBot="1" x14ac:dyDescent="0.3">
      <c r="A6" s="149" t="s">
        <v>10</v>
      </c>
      <c r="B6" s="144" t="s">
        <v>11</v>
      </c>
      <c r="C6" s="143" t="s">
        <v>82</v>
      </c>
      <c r="D6" s="144" t="s">
        <v>124</v>
      </c>
      <c r="E6" s="140" t="s">
        <v>122</v>
      </c>
      <c r="F6" s="140" t="s">
        <v>121</v>
      </c>
      <c r="G6" s="144" t="s">
        <v>125</v>
      </c>
      <c r="H6" s="144" t="s">
        <v>126</v>
      </c>
      <c r="I6" s="144" t="s">
        <v>127</v>
      </c>
      <c r="J6" s="144" t="s">
        <v>128</v>
      </c>
      <c r="K6" s="144" t="s">
        <v>85</v>
      </c>
      <c r="L6" s="144" t="s">
        <v>129</v>
      </c>
      <c r="M6" s="140" t="s">
        <v>117</v>
      </c>
      <c r="N6" s="145" t="s">
        <v>84</v>
      </c>
    </row>
    <row r="7" spans="1:14" s="6" customFormat="1" x14ac:dyDescent="0.25">
      <c r="A7" s="150">
        <v>3</v>
      </c>
      <c r="B7" s="151" t="s">
        <v>12</v>
      </c>
      <c r="C7" s="152">
        <f>C8+C20+C53+C62+C68</f>
        <v>99078361</v>
      </c>
      <c r="D7" s="152">
        <f t="shared" ref="D7:M7" si="0">D8+D20+D53+D62+D68</f>
        <v>828000</v>
      </c>
      <c r="E7" s="152">
        <f t="shared" si="0"/>
        <v>797788.55</v>
      </c>
      <c r="F7" s="152">
        <f t="shared" si="0"/>
        <v>44299368.480000004</v>
      </c>
      <c r="G7" s="152">
        <f t="shared" si="0"/>
        <v>42761471.979999997</v>
      </c>
      <c r="H7" s="152">
        <f t="shared" si="0"/>
        <v>0</v>
      </c>
      <c r="I7" s="152">
        <f t="shared" si="0"/>
        <v>951947.92999999993</v>
      </c>
      <c r="J7" s="152">
        <f t="shared" si="0"/>
        <v>16111</v>
      </c>
      <c r="K7" s="152">
        <f t="shared" si="0"/>
        <v>367843</v>
      </c>
      <c r="L7" s="152">
        <f t="shared" si="0"/>
        <v>999999.7</v>
      </c>
      <c r="M7" s="152">
        <f t="shared" si="0"/>
        <v>2272550.36</v>
      </c>
      <c r="N7" s="153">
        <f>N8+N20+N53+N62+N68</f>
        <v>93295081</v>
      </c>
    </row>
    <row r="8" spans="1:14" s="6" customFormat="1" x14ac:dyDescent="0.25">
      <c r="A8" s="118">
        <v>31</v>
      </c>
      <c r="B8" s="92" t="s">
        <v>88</v>
      </c>
      <c r="C8" s="93">
        <f>C9+C14+C16</f>
        <v>64612000</v>
      </c>
      <c r="D8" s="94">
        <f t="shared" ref="D8:N8" si="1">D9+D14+D16</f>
        <v>825625</v>
      </c>
      <c r="E8" s="94">
        <f t="shared" si="1"/>
        <v>0</v>
      </c>
      <c r="F8" s="94">
        <f t="shared" si="1"/>
        <v>31769423.240000002</v>
      </c>
      <c r="G8" s="94">
        <f t="shared" si="1"/>
        <v>31678900.829999998</v>
      </c>
      <c r="H8" s="94">
        <f t="shared" si="1"/>
        <v>0</v>
      </c>
      <c r="I8" s="94">
        <f t="shared" si="1"/>
        <v>514332.93</v>
      </c>
      <c r="J8" s="94">
        <f t="shared" si="1"/>
        <v>0</v>
      </c>
      <c r="K8" s="94">
        <f t="shared" si="1"/>
        <v>0</v>
      </c>
      <c r="L8" s="94">
        <f t="shared" si="1"/>
        <v>0</v>
      </c>
      <c r="M8" s="94">
        <f t="shared" si="1"/>
        <v>0</v>
      </c>
      <c r="N8" s="119">
        <f t="shared" si="1"/>
        <v>64788282</v>
      </c>
    </row>
    <row r="9" spans="1:14" s="6" customFormat="1" x14ac:dyDescent="0.25">
      <c r="A9" s="120">
        <v>311</v>
      </c>
      <c r="B9" s="95" t="s">
        <v>13</v>
      </c>
      <c r="C9" s="96">
        <f>SUM(C10:C13)</f>
        <v>54086050</v>
      </c>
      <c r="D9" s="96">
        <f t="shared" ref="D9:N9" si="2">SUM(D10:D13)</f>
        <v>708700</v>
      </c>
      <c r="E9" s="96">
        <f t="shared" si="2"/>
        <v>0</v>
      </c>
      <c r="F9" s="96">
        <f t="shared" si="2"/>
        <v>26440954.580000002</v>
      </c>
      <c r="G9" s="96">
        <f t="shared" si="2"/>
        <v>26479393.489999998</v>
      </c>
      <c r="H9" s="96">
        <f t="shared" si="2"/>
        <v>0</v>
      </c>
      <c r="I9" s="96">
        <f t="shared" si="2"/>
        <v>441486.93</v>
      </c>
      <c r="J9" s="96">
        <f t="shared" si="2"/>
        <v>0</v>
      </c>
      <c r="K9" s="96">
        <f t="shared" si="2"/>
        <v>0</v>
      </c>
      <c r="L9" s="96">
        <f t="shared" si="2"/>
        <v>0</v>
      </c>
      <c r="M9" s="96">
        <f t="shared" si="2"/>
        <v>0</v>
      </c>
      <c r="N9" s="121">
        <f t="shared" si="2"/>
        <v>54070535</v>
      </c>
    </row>
    <row r="10" spans="1:14" s="6" customFormat="1" x14ac:dyDescent="0.25">
      <c r="A10" s="122">
        <v>3111</v>
      </c>
      <c r="B10" s="97" t="s">
        <v>14</v>
      </c>
      <c r="C10" s="98">
        <v>53004050</v>
      </c>
      <c r="D10" s="98">
        <f>686700+22000</f>
        <v>708700</v>
      </c>
      <c r="E10" s="98"/>
      <c r="F10" s="98">
        <v>25983815.57</v>
      </c>
      <c r="G10" s="98">
        <v>25991223.5</v>
      </c>
      <c r="H10" s="98"/>
      <c r="I10" s="98">
        <v>441486.93</v>
      </c>
      <c r="J10" s="98">
        <v>0</v>
      </c>
      <c r="K10" s="98"/>
      <c r="L10" s="98"/>
      <c r="M10" s="98"/>
      <c r="N10" s="123">
        <v>53125226</v>
      </c>
    </row>
    <row r="11" spans="1:14" s="6" customFormat="1" x14ac:dyDescent="0.25">
      <c r="A11" s="122">
        <v>3112</v>
      </c>
      <c r="B11" s="97" t="s">
        <v>66</v>
      </c>
      <c r="C11" s="98">
        <v>32000</v>
      </c>
      <c r="D11" s="98"/>
      <c r="E11" s="98"/>
      <c r="F11" s="98"/>
      <c r="G11" s="98">
        <v>31938</v>
      </c>
      <c r="H11" s="98"/>
      <c r="I11" s="98">
        <v>0</v>
      </c>
      <c r="J11" s="98">
        <v>0</v>
      </c>
      <c r="K11" s="98"/>
      <c r="L11" s="98"/>
      <c r="M11" s="98"/>
      <c r="N11" s="123">
        <v>31938</v>
      </c>
    </row>
    <row r="12" spans="1:14" s="6" customFormat="1" x14ac:dyDescent="0.25">
      <c r="A12" s="122">
        <v>3113</v>
      </c>
      <c r="B12" s="97" t="s">
        <v>15</v>
      </c>
      <c r="C12" s="98">
        <v>1050000</v>
      </c>
      <c r="D12" s="98"/>
      <c r="E12" s="98"/>
      <c r="F12" s="98">
        <v>457139.01</v>
      </c>
      <c r="G12" s="98">
        <v>456231.99</v>
      </c>
      <c r="H12" s="98"/>
      <c r="I12" s="98">
        <v>0</v>
      </c>
      <c r="J12" s="98">
        <v>0</v>
      </c>
      <c r="K12" s="98"/>
      <c r="L12" s="98"/>
      <c r="M12" s="98"/>
      <c r="N12" s="123">
        <v>913371</v>
      </c>
    </row>
    <row r="13" spans="1:14" s="6" customFormat="1" x14ac:dyDescent="0.25">
      <c r="A13" s="122">
        <v>3114</v>
      </c>
      <c r="B13" s="97" t="s">
        <v>16</v>
      </c>
      <c r="C13" s="98">
        <v>0</v>
      </c>
      <c r="D13" s="98"/>
      <c r="E13" s="98"/>
      <c r="F13" s="98"/>
      <c r="G13" s="98">
        <v>0</v>
      </c>
      <c r="H13" s="98"/>
      <c r="I13" s="98">
        <v>0</v>
      </c>
      <c r="J13" s="98">
        <v>0</v>
      </c>
      <c r="K13" s="98"/>
      <c r="L13" s="98"/>
      <c r="M13" s="98"/>
      <c r="N13" s="123">
        <v>0</v>
      </c>
    </row>
    <row r="14" spans="1:14" s="6" customFormat="1" x14ac:dyDescent="0.25">
      <c r="A14" s="120">
        <v>312</v>
      </c>
      <c r="B14" s="99" t="s">
        <v>17</v>
      </c>
      <c r="C14" s="96">
        <f>C15</f>
        <v>2095000</v>
      </c>
      <c r="D14" s="96">
        <f t="shared" ref="D14:N14" si="3">D15</f>
        <v>0</v>
      </c>
      <c r="E14" s="96">
        <f t="shared" si="3"/>
        <v>0</v>
      </c>
      <c r="F14" s="96">
        <f t="shared" si="3"/>
        <v>1001286.43</v>
      </c>
      <c r="G14" s="96">
        <f t="shared" si="3"/>
        <v>1221048.5699999998</v>
      </c>
      <c r="H14" s="96">
        <f t="shared" si="3"/>
        <v>0</v>
      </c>
      <c r="I14" s="96">
        <f t="shared" si="3"/>
        <v>0</v>
      </c>
      <c r="J14" s="96">
        <f t="shared" si="3"/>
        <v>0</v>
      </c>
      <c r="K14" s="96">
        <f t="shared" si="3"/>
        <v>0</v>
      </c>
      <c r="L14" s="96">
        <f t="shared" si="3"/>
        <v>0</v>
      </c>
      <c r="M14" s="96">
        <f t="shared" si="3"/>
        <v>0</v>
      </c>
      <c r="N14" s="121">
        <f t="shared" si="3"/>
        <v>2222335</v>
      </c>
    </row>
    <row r="15" spans="1:14" s="6" customFormat="1" x14ac:dyDescent="0.25">
      <c r="A15" s="122">
        <v>3121</v>
      </c>
      <c r="B15" s="97" t="s">
        <v>17</v>
      </c>
      <c r="C15" s="98">
        <v>2095000</v>
      </c>
      <c r="D15" s="98"/>
      <c r="E15" s="98"/>
      <c r="F15" s="98">
        <v>1001286.43</v>
      </c>
      <c r="G15" s="100">
        <v>1221048.5699999998</v>
      </c>
      <c r="H15" s="98"/>
      <c r="I15" s="98">
        <v>0</v>
      </c>
      <c r="J15" s="98">
        <v>0</v>
      </c>
      <c r="K15" s="98"/>
      <c r="L15" s="98"/>
      <c r="M15" s="98"/>
      <c r="N15" s="123">
        <v>2222335</v>
      </c>
    </row>
    <row r="16" spans="1:14" s="6" customFormat="1" x14ac:dyDescent="0.25">
      <c r="A16" s="120">
        <v>313</v>
      </c>
      <c r="B16" s="95" t="s">
        <v>18</v>
      </c>
      <c r="C16" s="96">
        <f>SUM(C17:C19)</f>
        <v>8430950</v>
      </c>
      <c r="D16" s="96">
        <f t="shared" ref="D16:N16" si="4">SUM(D17:D19)</f>
        <v>116925</v>
      </c>
      <c r="E16" s="96">
        <f t="shared" si="4"/>
        <v>0</v>
      </c>
      <c r="F16" s="96">
        <f t="shared" si="4"/>
        <v>4327182.2300000004</v>
      </c>
      <c r="G16" s="96">
        <f t="shared" si="4"/>
        <v>3978458.7699999996</v>
      </c>
      <c r="H16" s="96">
        <f t="shared" si="4"/>
        <v>0</v>
      </c>
      <c r="I16" s="96">
        <f t="shared" si="4"/>
        <v>72846</v>
      </c>
      <c r="J16" s="96">
        <f t="shared" si="4"/>
        <v>0</v>
      </c>
      <c r="K16" s="96">
        <f t="shared" si="4"/>
        <v>0</v>
      </c>
      <c r="L16" s="96">
        <f t="shared" si="4"/>
        <v>0</v>
      </c>
      <c r="M16" s="96">
        <f t="shared" si="4"/>
        <v>0</v>
      </c>
      <c r="N16" s="121">
        <f t="shared" si="4"/>
        <v>8495412</v>
      </c>
    </row>
    <row r="17" spans="1:14" s="6" customFormat="1" x14ac:dyDescent="0.25">
      <c r="A17" s="122">
        <v>3131</v>
      </c>
      <c r="B17" s="97" t="s">
        <v>89</v>
      </c>
      <c r="C17" s="98">
        <v>0</v>
      </c>
      <c r="D17" s="98"/>
      <c r="E17" s="98"/>
      <c r="F17" s="98"/>
      <c r="G17" s="98"/>
      <c r="H17" s="98"/>
      <c r="I17" s="98">
        <v>0</v>
      </c>
      <c r="J17" s="98">
        <v>0</v>
      </c>
      <c r="K17" s="98"/>
      <c r="L17" s="98"/>
      <c r="M17" s="98"/>
      <c r="N17" s="123">
        <v>0</v>
      </c>
    </row>
    <row r="18" spans="1:14" s="6" customFormat="1" x14ac:dyDescent="0.25">
      <c r="A18" s="122">
        <v>3132</v>
      </c>
      <c r="B18" s="97" t="s">
        <v>90</v>
      </c>
      <c r="C18" s="98">
        <v>8430950</v>
      </c>
      <c r="D18" s="98">
        <v>116925</v>
      </c>
      <c r="E18" s="98"/>
      <c r="F18" s="98">
        <v>4327182.2300000004</v>
      </c>
      <c r="G18" s="98">
        <v>3978458.7699999996</v>
      </c>
      <c r="H18" s="98"/>
      <c r="I18" s="98">
        <v>72846</v>
      </c>
      <c r="J18" s="98">
        <v>0</v>
      </c>
      <c r="K18" s="98"/>
      <c r="L18" s="98"/>
      <c r="M18" s="98"/>
      <c r="N18" s="123">
        <v>8495412</v>
      </c>
    </row>
    <row r="19" spans="1:14" s="6" customFormat="1" x14ac:dyDescent="0.25">
      <c r="A19" s="122">
        <v>3133</v>
      </c>
      <c r="B19" s="97" t="s">
        <v>91</v>
      </c>
      <c r="C19" s="98">
        <v>0</v>
      </c>
      <c r="D19" s="98"/>
      <c r="E19" s="98"/>
      <c r="F19" s="98">
        <v>0</v>
      </c>
      <c r="G19" s="98"/>
      <c r="H19" s="98"/>
      <c r="I19" s="98">
        <v>0</v>
      </c>
      <c r="J19" s="98">
        <v>0</v>
      </c>
      <c r="K19" s="98"/>
      <c r="L19" s="98"/>
      <c r="M19" s="98"/>
      <c r="N19" s="123">
        <v>0</v>
      </c>
    </row>
    <row r="20" spans="1:14" s="6" customFormat="1" x14ac:dyDescent="0.25">
      <c r="A20" s="118">
        <v>32</v>
      </c>
      <c r="B20" s="92" t="s">
        <v>19</v>
      </c>
      <c r="C20" s="93">
        <f>C21+C26+C33+C43+C45</f>
        <v>34235361</v>
      </c>
      <c r="D20" s="93">
        <f t="shared" ref="D20:N20" si="5">D21+D26+D33+D43+D45</f>
        <v>2375</v>
      </c>
      <c r="E20" s="93">
        <f t="shared" si="5"/>
        <v>568082.55000000005</v>
      </c>
      <c r="F20" s="93">
        <f t="shared" si="5"/>
        <v>12529945.240000002</v>
      </c>
      <c r="G20" s="93">
        <f t="shared" si="5"/>
        <v>11082571.15</v>
      </c>
      <c r="H20" s="93">
        <f t="shared" si="5"/>
        <v>0</v>
      </c>
      <c r="I20" s="93">
        <f t="shared" si="5"/>
        <v>437615</v>
      </c>
      <c r="J20" s="93">
        <f t="shared" si="5"/>
        <v>16111</v>
      </c>
      <c r="K20" s="93">
        <f t="shared" si="5"/>
        <v>367843</v>
      </c>
      <c r="L20" s="93">
        <f t="shared" si="5"/>
        <v>999999.7</v>
      </c>
      <c r="M20" s="93">
        <f t="shared" si="5"/>
        <v>2272550.36</v>
      </c>
      <c r="N20" s="124">
        <f t="shared" si="5"/>
        <v>28277093</v>
      </c>
    </row>
    <row r="21" spans="1:14" s="6" customFormat="1" x14ac:dyDescent="0.25">
      <c r="A21" s="120">
        <v>321</v>
      </c>
      <c r="B21" s="95" t="s">
        <v>20</v>
      </c>
      <c r="C21" s="96">
        <f>SUM(C22:C25)</f>
        <v>2656000</v>
      </c>
      <c r="D21" s="96">
        <f t="shared" ref="D21:N21" si="6">SUM(D22:D25)</f>
        <v>0</v>
      </c>
      <c r="E21" s="96">
        <f t="shared" si="6"/>
        <v>0</v>
      </c>
      <c r="F21" s="96">
        <f t="shared" si="6"/>
        <v>1176346.47</v>
      </c>
      <c r="G21" s="96">
        <f t="shared" si="6"/>
        <v>1567178.53</v>
      </c>
      <c r="H21" s="96">
        <f t="shared" si="6"/>
        <v>0</v>
      </c>
      <c r="I21" s="96">
        <f t="shared" si="6"/>
        <v>44500</v>
      </c>
      <c r="J21" s="96">
        <f t="shared" si="6"/>
        <v>16111</v>
      </c>
      <c r="K21" s="96">
        <f t="shared" si="6"/>
        <v>0</v>
      </c>
      <c r="L21" s="96">
        <f t="shared" si="6"/>
        <v>0</v>
      </c>
      <c r="M21" s="96">
        <f t="shared" si="6"/>
        <v>0</v>
      </c>
      <c r="N21" s="121">
        <f t="shared" si="6"/>
        <v>2804136</v>
      </c>
    </row>
    <row r="22" spans="1:14" s="6" customFormat="1" x14ac:dyDescent="0.25">
      <c r="A22" s="122">
        <v>3211</v>
      </c>
      <c r="B22" s="97" t="s">
        <v>21</v>
      </c>
      <c r="C22" s="98">
        <v>671000</v>
      </c>
      <c r="D22" s="98"/>
      <c r="E22" s="98"/>
      <c r="F22" s="98">
        <v>268115.38</v>
      </c>
      <c r="G22" s="98">
        <v>430045.62</v>
      </c>
      <c r="H22" s="98"/>
      <c r="I22" s="98">
        <v>0</v>
      </c>
      <c r="J22" s="98">
        <v>16111</v>
      </c>
      <c r="K22" s="98"/>
      <c r="L22" s="98"/>
      <c r="M22" s="98"/>
      <c r="N22" s="123">
        <v>714272</v>
      </c>
    </row>
    <row r="23" spans="1:14" s="6" customFormat="1" x14ac:dyDescent="0.25">
      <c r="A23" s="122">
        <v>3212</v>
      </c>
      <c r="B23" s="97" t="s">
        <v>92</v>
      </c>
      <c r="C23" s="98">
        <v>1530000</v>
      </c>
      <c r="D23" s="98"/>
      <c r="E23" s="98"/>
      <c r="F23" s="98">
        <v>728835.16</v>
      </c>
      <c r="G23" s="98">
        <v>909414.84</v>
      </c>
      <c r="H23" s="98"/>
      <c r="I23" s="98">
        <v>0</v>
      </c>
      <c r="J23" s="98">
        <v>0</v>
      </c>
      <c r="K23" s="98"/>
      <c r="L23" s="98"/>
      <c r="M23" s="98"/>
      <c r="N23" s="123">
        <v>1638250</v>
      </c>
    </row>
    <row r="24" spans="1:14" s="6" customFormat="1" x14ac:dyDescent="0.25">
      <c r="A24" s="122">
        <v>3213</v>
      </c>
      <c r="B24" s="97" t="s">
        <v>93</v>
      </c>
      <c r="C24" s="98">
        <v>400000</v>
      </c>
      <c r="D24" s="98"/>
      <c r="E24" s="98"/>
      <c r="F24" s="98">
        <v>140675.93</v>
      </c>
      <c r="G24" s="98">
        <v>202043.07</v>
      </c>
      <c r="H24" s="98"/>
      <c r="I24" s="98">
        <v>44500</v>
      </c>
      <c r="J24" s="98">
        <v>0</v>
      </c>
      <c r="K24" s="98"/>
      <c r="L24" s="98"/>
      <c r="M24" s="98"/>
      <c r="N24" s="123">
        <v>387219</v>
      </c>
    </row>
    <row r="25" spans="1:14" s="6" customFormat="1" x14ac:dyDescent="0.25">
      <c r="A25" s="122">
        <v>3214</v>
      </c>
      <c r="B25" s="97" t="s">
        <v>94</v>
      </c>
      <c r="C25" s="98">
        <v>55000</v>
      </c>
      <c r="D25" s="98"/>
      <c r="E25" s="98"/>
      <c r="F25" s="98">
        <v>38720</v>
      </c>
      <c r="G25" s="98">
        <v>25675</v>
      </c>
      <c r="H25" s="98"/>
      <c r="I25" s="98">
        <v>0</v>
      </c>
      <c r="J25" s="98">
        <v>0</v>
      </c>
      <c r="K25" s="98"/>
      <c r="L25" s="98"/>
      <c r="M25" s="98"/>
      <c r="N25" s="123">
        <v>64395</v>
      </c>
    </row>
    <row r="26" spans="1:14" s="6" customFormat="1" x14ac:dyDescent="0.25">
      <c r="A26" s="120">
        <v>322</v>
      </c>
      <c r="B26" s="95" t="s">
        <v>22</v>
      </c>
      <c r="C26" s="96">
        <f>SUM(C27:C32)</f>
        <v>17175342</v>
      </c>
      <c r="D26" s="96">
        <f t="shared" ref="D26:N26" si="7">SUM(D27:D32)</f>
        <v>0</v>
      </c>
      <c r="E26" s="96">
        <f t="shared" si="7"/>
        <v>502614.55</v>
      </c>
      <c r="F26" s="96">
        <f t="shared" si="7"/>
        <v>7566197.0999999996</v>
      </c>
      <c r="G26" s="96">
        <f t="shared" si="7"/>
        <v>4593682.3499999996</v>
      </c>
      <c r="H26" s="96">
        <f t="shared" si="7"/>
        <v>0</v>
      </c>
      <c r="I26" s="96">
        <f t="shared" si="7"/>
        <v>247798</v>
      </c>
      <c r="J26" s="96">
        <f t="shared" si="7"/>
        <v>0</v>
      </c>
      <c r="K26" s="96">
        <f t="shared" si="7"/>
        <v>0</v>
      </c>
      <c r="L26" s="96">
        <f t="shared" si="7"/>
        <v>0</v>
      </c>
      <c r="M26" s="96">
        <f t="shared" si="7"/>
        <v>0</v>
      </c>
      <c r="N26" s="121">
        <f t="shared" si="7"/>
        <v>12910292</v>
      </c>
    </row>
    <row r="27" spans="1:14" s="6" customFormat="1" x14ac:dyDescent="0.25">
      <c r="A27" s="122">
        <v>3221</v>
      </c>
      <c r="B27" s="97" t="s">
        <v>95</v>
      </c>
      <c r="C27" s="98">
        <v>1356166</v>
      </c>
      <c r="D27" s="98"/>
      <c r="E27" s="98"/>
      <c r="F27" s="98">
        <v>475587.35</v>
      </c>
      <c r="G27" s="98">
        <v>407080.65</v>
      </c>
      <c r="H27" s="98"/>
      <c r="I27" s="98">
        <v>247798</v>
      </c>
      <c r="J27" s="98">
        <v>0</v>
      </c>
      <c r="K27" s="98"/>
      <c r="L27" s="98"/>
      <c r="M27" s="98"/>
      <c r="N27" s="123">
        <v>1130466</v>
      </c>
    </row>
    <row r="28" spans="1:14" s="6" customFormat="1" x14ac:dyDescent="0.25">
      <c r="A28" s="122">
        <v>3222</v>
      </c>
      <c r="B28" s="97" t="s">
        <v>23</v>
      </c>
      <c r="C28" s="98">
        <v>12458551</v>
      </c>
      <c r="D28" s="98"/>
      <c r="E28" s="98">
        <f>201926.55+300688</f>
        <v>502614.55</v>
      </c>
      <c r="F28" s="98">
        <f>6468259.03+119019</f>
        <v>6587278.0300000003</v>
      </c>
      <c r="G28" s="98">
        <v>2175142.42</v>
      </c>
      <c r="H28" s="98"/>
      <c r="I28" s="98">
        <v>0</v>
      </c>
      <c r="J28" s="98">
        <v>0</v>
      </c>
      <c r="K28" s="98"/>
      <c r="L28" s="98"/>
      <c r="M28" s="98"/>
      <c r="N28" s="123">
        <v>9265035</v>
      </c>
    </row>
    <row r="29" spans="1:14" s="6" customFormat="1" x14ac:dyDescent="0.25">
      <c r="A29" s="122">
        <v>3223</v>
      </c>
      <c r="B29" s="97" t="s">
        <v>24</v>
      </c>
      <c r="C29" s="98">
        <v>2017725</v>
      </c>
      <c r="D29" s="98"/>
      <c r="E29" s="98"/>
      <c r="F29" s="98">
        <v>375969.64</v>
      </c>
      <c r="G29" s="98">
        <v>1193215.3599999999</v>
      </c>
      <c r="H29" s="98"/>
      <c r="I29" s="98">
        <v>0</v>
      </c>
      <c r="J29" s="98">
        <v>0</v>
      </c>
      <c r="K29" s="98"/>
      <c r="L29" s="98"/>
      <c r="M29" s="98"/>
      <c r="N29" s="123">
        <v>1569185</v>
      </c>
    </row>
    <row r="30" spans="1:14" s="6" customFormat="1" x14ac:dyDescent="0.25">
      <c r="A30" s="122">
        <v>3224</v>
      </c>
      <c r="B30" s="97" t="s">
        <v>96</v>
      </c>
      <c r="C30" s="98">
        <v>979425</v>
      </c>
      <c r="D30" s="98"/>
      <c r="E30" s="98"/>
      <c r="F30" s="98">
        <v>25400</v>
      </c>
      <c r="G30" s="98">
        <v>687703</v>
      </c>
      <c r="H30" s="98"/>
      <c r="I30" s="98">
        <v>0</v>
      </c>
      <c r="J30" s="98">
        <v>0</v>
      </c>
      <c r="K30" s="98"/>
      <c r="L30" s="98"/>
      <c r="M30" s="98"/>
      <c r="N30" s="123">
        <v>713103</v>
      </c>
    </row>
    <row r="31" spans="1:14" s="6" customFormat="1" x14ac:dyDescent="0.25">
      <c r="A31" s="122">
        <v>3225</v>
      </c>
      <c r="B31" s="97" t="s">
        <v>97</v>
      </c>
      <c r="C31" s="98">
        <v>246225</v>
      </c>
      <c r="D31" s="98"/>
      <c r="E31" s="98"/>
      <c r="F31" s="98">
        <v>30986.62</v>
      </c>
      <c r="G31" s="98">
        <v>23420.38</v>
      </c>
      <c r="H31" s="98"/>
      <c r="I31" s="98">
        <v>0</v>
      </c>
      <c r="J31" s="98">
        <v>0</v>
      </c>
      <c r="K31" s="98"/>
      <c r="L31" s="98"/>
      <c r="M31" s="98"/>
      <c r="N31" s="123">
        <v>54407</v>
      </c>
    </row>
    <row r="32" spans="1:14" s="6" customFormat="1" x14ac:dyDescent="0.25">
      <c r="A32" s="122">
        <v>3227</v>
      </c>
      <c r="B32" s="97" t="s">
        <v>25</v>
      </c>
      <c r="C32" s="98">
        <v>117250</v>
      </c>
      <c r="D32" s="98"/>
      <c r="E32" s="98"/>
      <c r="F32" s="98">
        <v>70975.460000000006</v>
      </c>
      <c r="G32" s="98">
        <v>107120.54</v>
      </c>
      <c r="H32" s="98"/>
      <c r="I32" s="98">
        <v>0</v>
      </c>
      <c r="J32" s="98">
        <v>0</v>
      </c>
      <c r="K32" s="98"/>
      <c r="L32" s="98"/>
      <c r="M32" s="98"/>
      <c r="N32" s="123">
        <v>178096</v>
      </c>
    </row>
    <row r="33" spans="1:14" s="6" customFormat="1" x14ac:dyDescent="0.25">
      <c r="A33" s="120">
        <v>323</v>
      </c>
      <c r="B33" s="95" t="s">
        <v>80</v>
      </c>
      <c r="C33" s="96">
        <f>SUM(C34:C42)</f>
        <v>12885691</v>
      </c>
      <c r="D33" s="96">
        <f t="shared" ref="D33:N33" si="8">SUM(D34:D42)</f>
        <v>2375</v>
      </c>
      <c r="E33" s="96">
        <f t="shared" si="8"/>
        <v>14166</v>
      </c>
      <c r="F33" s="96">
        <f t="shared" si="8"/>
        <v>3713777.12</v>
      </c>
      <c r="G33" s="96">
        <f t="shared" si="8"/>
        <v>4770226.5200000005</v>
      </c>
      <c r="H33" s="96">
        <f t="shared" si="8"/>
        <v>0</v>
      </c>
      <c r="I33" s="96">
        <f t="shared" si="8"/>
        <v>145317</v>
      </c>
      <c r="J33" s="96">
        <f t="shared" si="8"/>
        <v>0</v>
      </c>
      <c r="K33" s="96">
        <f t="shared" si="8"/>
        <v>367843</v>
      </c>
      <c r="L33" s="96">
        <f t="shared" si="8"/>
        <v>0</v>
      </c>
      <c r="M33" s="96">
        <f t="shared" si="8"/>
        <v>2272550.36</v>
      </c>
      <c r="N33" s="121">
        <f t="shared" si="8"/>
        <v>11286255</v>
      </c>
    </row>
    <row r="34" spans="1:14" s="6" customFormat="1" x14ac:dyDescent="0.25">
      <c r="A34" s="122">
        <v>3231</v>
      </c>
      <c r="B34" s="97" t="s">
        <v>26</v>
      </c>
      <c r="C34" s="98">
        <v>1247918</v>
      </c>
      <c r="D34" s="98"/>
      <c r="E34" s="98"/>
      <c r="F34" s="98">
        <v>320349.46999999997</v>
      </c>
      <c r="G34" s="98">
        <v>0</v>
      </c>
      <c r="H34" s="98"/>
      <c r="I34" s="98">
        <v>0</v>
      </c>
      <c r="J34" s="98">
        <v>0</v>
      </c>
      <c r="K34" s="98"/>
      <c r="L34" s="98"/>
      <c r="M34" s="98">
        <v>673232.53</v>
      </c>
      <c r="N34" s="123">
        <v>993582</v>
      </c>
    </row>
    <row r="35" spans="1:14" s="6" customFormat="1" x14ac:dyDescent="0.25">
      <c r="A35" s="122">
        <v>3232</v>
      </c>
      <c r="B35" s="97" t="s">
        <v>27</v>
      </c>
      <c r="C35" s="98">
        <v>2417688</v>
      </c>
      <c r="D35" s="98"/>
      <c r="E35" s="98"/>
      <c r="F35" s="98">
        <v>422896.39</v>
      </c>
      <c r="G35" s="98">
        <v>0</v>
      </c>
      <c r="H35" s="98"/>
      <c r="I35" s="98">
        <v>0</v>
      </c>
      <c r="J35" s="98">
        <v>0</v>
      </c>
      <c r="K35" s="100">
        <f>344643+23200</f>
        <v>367843</v>
      </c>
      <c r="L35" s="98"/>
      <c r="M35" s="98">
        <v>1049252.6099999999</v>
      </c>
      <c r="N35" s="123">
        <v>1839992</v>
      </c>
    </row>
    <row r="36" spans="1:14" s="6" customFormat="1" x14ac:dyDescent="0.25">
      <c r="A36" s="122">
        <v>3233</v>
      </c>
      <c r="B36" s="97" t="s">
        <v>28</v>
      </c>
      <c r="C36" s="98">
        <v>275663</v>
      </c>
      <c r="D36" s="98"/>
      <c r="E36" s="98">
        <v>14166</v>
      </c>
      <c r="F36" s="98">
        <v>81315.78</v>
      </c>
      <c r="G36" s="98">
        <v>0</v>
      </c>
      <c r="H36" s="98"/>
      <c r="I36" s="98">
        <v>0</v>
      </c>
      <c r="J36" s="98">
        <v>0</v>
      </c>
      <c r="K36" s="98"/>
      <c r="L36" s="98"/>
      <c r="M36" s="98">
        <v>223657.22</v>
      </c>
      <c r="N36" s="123">
        <v>319139</v>
      </c>
    </row>
    <row r="37" spans="1:14" s="6" customFormat="1" x14ac:dyDescent="0.25">
      <c r="A37" s="122">
        <v>3234</v>
      </c>
      <c r="B37" s="97" t="s">
        <v>29</v>
      </c>
      <c r="C37" s="98">
        <v>2216407</v>
      </c>
      <c r="D37" s="98"/>
      <c r="E37" s="98"/>
      <c r="F37" s="98">
        <v>1576833.97</v>
      </c>
      <c r="G37" s="98">
        <v>98999.030000000028</v>
      </c>
      <c r="H37" s="98"/>
      <c r="I37" s="98">
        <v>76294</v>
      </c>
      <c r="J37" s="98">
        <v>0</v>
      </c>
      <c r="K37" s="98"/>
      <c r="L37" s="98"/>
      <c r="M37" s="98">
        <v>326408</v>
      </c>
      <c r="N37" s="123">
        <v>2078535</v>
      </c>
    </row>
    <row r="38" spans="1:14" s="6" customFormat="1" x14ac:dyDescent="0.25">
      <c r="A38" s="122">
        <v>3235</v>
      </c>
      <c r="B38" s="97" t="s">
        <v>30</v>
      </c>
      <c r="C38" s="98">
        <v>221875</v>
      </c>
      <c r="D38" s="98"/>
      <c r="E38" s="98"/>
      <c r="F38" s="98">
        <v>35946.120000000003</v>
      </c>
      <c r="G38" s="98">
        <v>305125.88</v>
      </c>
      <c r="H38" s="98"/>
      <c r="I38" s="98">
        <v>0</v>
      </c>
      <c r="J38" s="98">
        <v>0</v>
      </c>
      <c r="K38" s="98"/>
      <c r="L38" s="98"/>
      <c r="M38" s="98">
        <v>0</v>
      </c>
      <c r="N38" s="123">
        <v>341072</v>
      </c>
    </row>
    <row r="39" spans="1:14" s="6" customFormat="1" x14ac:dyDescent="0.25">
      <c r="A39" s="122">
        <v>3236</v>
      </c>
      <c r="B39" s="97" t="s">
        <v>31</v>
      </c>
      <c r="C39" s="98">
        <v>1432500</v>
      </c>
      <c r="D39" s="98"/>
      <c r="E39" s="98"/>
      <c r="F39" s="98">
        <v>135581.4</v>
      </c>
      <c r="G39" s="98">
        <v>1167067.6000000001</v>
      </c>
      <c r="H39" s="98"/>
      <c r="I39" s="98">
        <v>0</v>
      </c>
      <c r="J39" s="98">
        <v>0</v>
      </c>
      <c r="K39" s="98"/>
      <c r="L39" s="98"/>
      <c r="M39" s="98">
        <v>0</v>
      </c>
      <c r="N39" s="123">
        <v>1302649</v>
      </c>
    </row>
    <row r="40" spans="1:14" s="6" customFormat="1" x14ac:dyDescent="0.25">
      <c r="A40" s="122">
        <v>3237</v>
      </c>
      <c r="B40" s="97" t="s">
        <v>32</v>
      </c>
      <c r="C40" s="98">
        <v>1148349</v>
      </c>
      <c r="D40" s="98"/>
      <c r="E40" s="98"/>
      <c r="F40" s="98">
        <v>20757.7</v>
      </c>
      <c r="G40" s="98">
        <v>998625.3</v>
      </c>
      <c r="H40" s="98"/>
      <c r="I40" s="98">
        <v>0</v>
      </c>
      <c r="J40" s="98">
        <v>0</v>
      </c>
      <c r="K40" s="98"/>
      <c r="L40" s="98"/>
      <c r="M40" s="98"/>
      <c r="N40" s="123">
        <v>1019383</v>
      </c>
    </row>
    <row r="41" spans="1:14" s="6" customFormat="1" x14ac:dyDescent="0.25">
      <c r="A41" s="122">
        <v>3238</v>
      </c>
      <c r="B41" s="97" t="s">
        <v>33</v>
      </c>
      <c r="C41" s="98">
        <v>1515840</v>
      </c>
      <c r="D41" s="98"/>
      <c r="E41" s="98"/>
      <c r="F41" s="98">
        <v>467588.71</v>
      </c>
      <c r="G41" s="98">
        <v>796550.29</v>
      </c>
      <c r="H41" s="98"/>
      <c r="I41" s="98">
        <v>37500</v>
      </c>
      <c r="J41" s="98">
        <v>0</v>
      </c>
      <c r="K41" s="98"/>
      <c r="L41" s="98"/>
      <c r="M41" s="98"/>
      <c r="N41" s="123">
        <v>1301639</v>
      </c>
    </row>
    <row r="42" spans="1:14" s="6" customFormat="1" x14ac:dyDescent="0.25">
      <c r="A42" s="122">
        <v>3239</v>
      </c>
      <c r="B42" s="97" t="s">
        <v>34</v>
      </c>
      <c r="C42" s="98">
        <v>2409451</v>
      </c>
      <c r="D42" s="98">
        <v>2375</v>
      </c>
      <c r="E42" s="98"/>
      <c r="F42" s="98">
        <v>652507.57999999996</v>
      </c>
      <c r="G42" s="98">
        <v>1403858.42</v>
      </c>
      <c r="H42" s="98"/>
      <c r="I42" s="98">
        <v>31523</v>
      </c>
      <c r="J42" s="98">
        <v>0</v>
      </c>
      <c r="K42" s="98"/>
      <c r="L42" s="98"/>
      <c r="M42" s="98"/>
      <c r="N42" s="123">
        <v>2090264</v>
      </c>
    </row>
    <row r="43" spans="1:14" s="6" customFormat="1" x14ac:dyDescent="0.25">
      <c r="A43" s="120">
        <v>324</v>
      </c>
      <c r="B43" s="95" t="s">
        <v>35</v>
      </c>
      <c r="C43" s="101">
        <f>C44</f>
        <v>132500</v>
      </c>
      <c r="D43" s="101">
        <f t="shared" ref="D43:N43" si="9">D44</f>
        <v>0</v>
      </c>
      <c r="E43" s="101">
        <f t="shared" si="9"/>
        <v>20000</v>
      </c>
      <c r="F43" s="101">
        <f t="shared" si="9"/>
        <v>0</v>
      </c>
      <c r="G43" s="101">
        <f t="shared" si="9"/>
        <v>42006</v>
      </c>
      <c r="H43" s="101">
        <f t="shared" si="9"/>
        <v>0</v>
      </c>
      <c r="I43" s="101">
        <f t="shared" si="9"/>
        <v>0</v>
      </c>
      <c r="J43" s="101">
        <f t="shared" si="9"/>
        <v>0</v>
      </c>
      <c r="K43" s="101">
        <f t="shared" si="9"/>
        <v>0</v>
      </c>
      <c r="L43" s="101">
        <f t="shared" si="9"/>
        <v>0</v>
      </c>
      <c r="M43" s="101">
        <f t="shared" si="9"/>
        <v>0</v>
      </c>
      <c r="N43" s="125">
        <f t="shared" si="9"/>
        <v>62006</v>
      </c>
    </row>
    <row r="44" spans="1:14" s="6" customFormat="1" x14ac:dyDescent="0.25">
      <c r="A44" s="122">
        <v>3241</v>
      </c>
      <c r="B44" s="97" t="s">
        <v>35</v>
      </c>
      <c r="C44" s="98">
        <v>132500</v>
      </c>
      <c r="D44" s="98"/>
      <c r="E44" s="98">
        <v>20000</v>
      </c>
      <c r="F44" s="98">
        <v>0</v>
      </c>
      <c r="G44" s="98">
        <v>42006</v>
      </c>
      <c r="H44" s="98"/>
      <c r="I44" s="98">
        <v>0</v>
      </c>
      <c r="J44" s="98">
        <v>0</v>
      </c>
      <c r="K44" s="98"/>
      <c r="L44" s="98"/>
      <c r="M44" s="98"/>
      <c r="N44" s="123">
        <v>62006</v>
      </c>
    </row>
    <row r="45" spans="1:14" s="6" customFormat="1" x14ac:dyDescent="0.25">
      <c r="A45" s="120">
        <v>329</v>
      </c>
      <c r="B45" s="95" t="s">
        <v>41</v>
      </c>
      <c r="C45" s="96">
        <f>SUM(C46:C52)</f>
        <v>1385828</v>
      </c>
      <c r="D45" s="96">
        <f t="shared" ref="D45:N45" si="10">SUM(D46:D52)</f>
        <v>0</v>
      </c>
      <c r="E45" s="96">
        <f t="shared" si="10"/>
        <v>31302</v>
      </c>
      <c r="F45" s="96">
        <f t="shared" si="10"/>
        <v>73624.55</v>
      </c>
      <c r="G45" s="96">
        <f t="shared" si="10"/>
        <v>109477.75</v>
      </c>
      <c r="H45" s="96">
        <f t="shared" si="10"/>
        <v>0</v>
      </c>
      <c r="I45" s="96">
        <f t="shared" si="10"/>
        <v>0</v>
      </c>
      <c r="J45" s="96">
        <f t="shared" si="10"/>
        <v>0</v>
      </c>
      <c r="K45" s="96">
        <f t="shared" si="10"/>
        <v>0</v>
      </c>
      <c r="L45" s="96">
        <f t="shared" si="10"/>
        <v>999999.7</v>
      </c>
      <c r="M45" s="96">
        <f t="shared" si="10"/>
        <v>0</v>
      </c>
      <c r="N45" s="121">
        <f t="shared" si="10"/>
        <v>1214404</v>
      </c>
    </row>
    <row r="46" spans="1:14" s="6" customFormat="1" ht="30" x14ac:dyDescent="0.25">
      <c r="A46" s="122">
        <v>3291</v>
      </c>
      <c r="B46" s="97" t="s">
        <v>98</v>
      </c>
      <c r="C46" s="98">
        <v>55000</v>
      </c>
      <c r="D46" s="98"/>
      <c r="E46" s="98"/>
      <c r="F46" s="98">
        <v>0</v>
      </c>
      <c r="G46" s="98"/>
      <c r="H46" s="98"/>
      <c r="I46" s="98">
        <v>0</v>
      </c>
      <c r="J46" s="98">
        <v>0</v>
      </c>
      <c r="K46" s="98"/>
      <c r="L46" s="98">
        <v>63859</v>
      </c>
      <c r="M46" s="98">
        <v>0</v>
      </c>
      <c r="N46" s="123">
        <v>63859</v>
      </c>
    </row>
    <row r="47" spans="1:14" s="6" customFormat="1" x14ac:dyDescent="0.25">
      <c r="A47" s="122">
        <v>3292</v>
      </c>
      <c r="B47" s="97" t="s">
        <v>36</v>
      </c>
      <c r="C47" s="98">
        <v>650000</v>
      </c>
      <c r="D47" s="98"/>
      <c r="E47" s="98"/>
      <c r="F47" s="98">
        <v>14395.7</v>
      </c>
      <c r="G47" s="98"/>
      <c r="H47" s="98"/>
      <c r="I47" s="98">
        <v>0</v>
      </c>
      <c r="J47" s="98">
        <v>0</v>
      </c>
      <c r="K47" s="98"/>
      <c r="L47" s="98">
        <v>452183.3</v>
      </c>
      <c r="M47" s="98">
        <v>0</v>
      </c>
      <c r="N47" s="123">
        <v>466579</v>
      </c>
    </row>
    <row r="48" spans="1:14" s="6" customFormat="1" x14ac:dyDescent="0.25">
      <c r="A48" s="122">
        <v>3293</v>
      </c>
      <c r="B48" s="97" t="s">
        <v>37</v>
      </c>
      <c r="C48" s="98">
        <v>235875</v>
      </c>
      <c r="D48" s="98"/>
      <c r="E48" s="98"/>
      <c r="F48" s="98">
        <v>13047.6</v>
      </c>
      <c r="G48" s="98"/>
      <c r="H48" s="98"/>
      <c r="I48" s="98">
        <v>0</v>
      </c>
      <c r="J48" s="98">
        <v>0</v>
      </c>
      <c r="K48" s="98"/>
      <c r="L48" s="98">
        <v>235763.4</v>
      </c>
      <c r="M48" s="98">
        <v>0</v>
      </c>
      <c r="N48" s="123">
        <v>248811</v>
      </c>
    </row>
    <row r="49" spans="1:14" s="6" customFormat="1" x14ac:dyDescent="0.25">
      <c r="A49" s="122">
        <v>3294</v>
      </c>
      <c r="B49" s="97" t="s">
        <v>38</v>
      </c>
      <c r="C49" s="98">
        <v>66000</v>
      </c>
      <c r="D49" s="98"/>
      <c r="E49" s="98"/>
      <c r="F49" s="98">
        <v>450</v>
      </c>
      <c r="G49" s="98"/>
      <c r="H49" s="98"/>
      <c r="I49" s="98">
        <v>0</v>
      </c>
      <c r="J49" s="98">
        <v>0</v>
      </c>
      <c r="K49" s="98"/>
      <c r="L49" s="98">
        <v>63636</v>
      </c>
      <c r="M49" s="98">
        <v>0</v>
      </c>
      <c r="N49" s="123">
        <v>64086</v>
      </c>
    </row>
    <row r="50" spans="1:14" s="6" customFormat="1" x14ac:dyDescent="0.25">
      <c r="A50" s="122">
        <v>3295</v>
      </c>
      <c r="B50" s="97" t="s">
        <v>39</v>
      </c>
      <c r="C50" s="98">
        <v>98500</v>
      </c>
      <c r="D50" s="98"/>
      <c r="E50" s="98"/>
      <c r="F50" s="98">
        <v>0</v>
      </c>
      <c r="G50" s="98"/>
      <c r="H50" s="98"/>
      <c r="I50" s="98">
        <v>0</v>
      </c>
      <c r="J50" s="98">
        <v>0</v>
      </c>
      <c r="K50" s="98"/>
      <c r="L50" s="98">
        <v>95599</v>
      </c>
      <c r="M50" s="98">
        <v>0</v>
      </c>
      <c r="N50" s="123">
        <v>95599</v>
      </c>
    </row>
    <row r="51" spans="1:14" s="6" customFormat="1" x14ac:dyDescent="0.25">
      <c r="A51" s="122">
        <v>3296</v>
      </c>
      <c r="B51" s="97" t="s">
        <v>40</v>
      </c>
      <c r="C51" s="98">
        <v>0</v>
      </c>
      <c r="D51" s="98"/>
      <c r="E51" s="98"/>
      <c r="F51" s="98">
        <v>0</v>
      </c>
      <c r="G51" s="98"/>
      <c r="H51" s="98"/>
      <c r="I51" s="98">
        <v>0</v>
      </c>
      <c r="J51" s="98">
        <v>0</v>
      </c>
      <c r="K51" s="98"/>
      <c r="L51" s="98">
        <v>0</v>
      </c>
      <c r="M51" s="98">
        <v>0</v>
      </c>
      <c r="N51" s="123">
        <v>0</v>
      </c>
    </row>
    <row r="52" spans="1:14" s="6" customFormat="1" x14ac:dyDescent="0.25">
      <c r="A52" s="122">
        <v>3299</v>
      </c>
      <c r="B52" s="97" t="s">
        <v>41</v>
      </c>
      <c r="C52" s="98">
        <v>280453</v>
      </c>
      <c r="D52" s="98"/>
      <c r="E52" s="98">
        <v>31302</v>
      </c>
      <c r="F52" s="98">
        <v>45731.25</v>
      </c>
      <c r="G52" s="98">
        <v>109477.75</v>
      </c>
      <c r="H52" s="98"/>
      <c r="I52" s="98">
        <v>0</v>
      </c>
      <c r="J52" s="98">
        <v>0</v>
      </c>
      <c r="K52" s="98"/>
      <c r="L52" s="98">
        <v>88959</v>
      </c>
      <c r="M52" s="98">
        <v>0</v>
      </c>
      <c r="N52" s="123">
        <v>275470</v>
      </c>
    </row>
    <row r="53" spans="1:14" s="6" customFormat="1" x14ac:dyDescent="0.25">
      <c r="A53" s="118">
        <v>34</v>
      </c>
      <c r="B53" s="92" t="s">
        <v>75</v>
      </c>
      <c r="C53" s="93">
        <f>C54+C57</f>
        <v>231000</v>
      </c>
      <c r="D53" s="93">
        <f t="shared" ref="D53:N53" si="11">D54+D57</f>
        <v>0</v>
      </c>
      <c r="E53" s="93">
        <f t="shared" si="11"/>
        <v>219706</v>
      </c>
      <c r="F53" s="93">
        <f t="shared" si="11"/>
        <v>0</v>
      </c>
      <c r="G53" s="93">
        <f t="shared" si="11"/>
        <v>0</v>
      </c>
      <c r="H53" s="93">
        <f t="shared" si="11"/>
        <v>0</v>
      </c>
      <c r="I53" s="93">
        <f t="shared" si="11"/>
        <v>0</v>
      </c>
      <c r="J53" s="93">
        <f t="shared" si="11"/>
        <v>0</v>
      </c>
      <c r="K53" s="93">
        <f t="shared" si="11"/>
        <v>0</v>
      </c>
      <c r="L53" s="93">
        <f t="shared" si="11"/>
        <v>0</v>
      </c>
      <c r="M53" s="93">
        <f t="shared" si="11"/>
        <v>0</v>
      </c>
      <c r="N53" s="124">
        <f t="shared" si="11"/>
        <v>219706</v>
      </c>
    </row>
    <row r="54" spans="1:14" s="6" customFormat="1" x14ac:dyDescent="0.25">
      <c r="A54" s="120">
        <v>342</v>
      </c>
      <c r="B54" s="95" t="s">
        <v>70</v>
      </c>
      <c r="C54" s="96">
        <f>SUM(C55:C56)</f>
        <v>0</v>
      </c>
      <c r="D54" s="96">
        <f t="shared" ref="D54:N54" si="12">SUM(D55:D56)</f>
        <v>0</v>
      </c>
      <c r="E54" s="96">
        <f t="shared" si="12"/>
        <v>0</v>
      </c>
      <c r="F54" s="96">
        <f t="shared" si="12"/>
        <v>0</v>
      </c>
      <c r="G54" s="96">
        <f t="shared" si="12"/>
        <v>0</v>
      </c>
      <c r="H54" s="96">
        <f t="shared" si="12"/>
        <v>0</v>
      </c>
      <c r="I54" s="96">
        <f t="shared" si="12"/>
        <v>0</v>
      </c>
      <c r="J54" s="96">
        <f t="shared" si="12"/>
        <v>0</v>
      </c>
      <c r="K54" s="96">
        <f t="shared" si="12"/>
        <v>0</v>
      </c>
      <c r="L54" s="96">
        <f t="shared" si="12"/>
        <v>0</v>
      </c>
      <c r="M54" s="96">
        <f t="shared" si="12"/>
        <v>0</v>
      </c>
      <c r="N54" s="121">
        <f t="shared" si="12"/>
        <v>0</v>
      </c>
    </row>
    <row r="55" spans="1:14" s="6" customFormat="1" ht="30" x14ac:dyDescent="0.25">
      <c r="A55" s="122">
        <v>3422</v>
      </c>
      <c r="B55" s="97" t="s">
        <v>76</v>
      </c>
      <c r="C55" s="98">
        <v>0</v>
      </c>
      <c r="D55" s="102"/>
      <c r="E55" s="102"/>
      <c r="F55" s="102">
        <v>0</v>
      </c>
      <c r="G55" s="102"/>
      <c r="H55" s="98">
        <v>0</v>
      </c>
      <c r="I55" s="98">
        <v>0</v>
      </c>
      <c r="J55" s="98">
        <v>0</v>
      </c>
      <c r="K55" s="102"/>
      <c r="L55" s="102"/>
      <c r="M55" s="102"/>
      <c r="N55" s="126">
        <v>0</v>
      </c>
    </row>
    <row r="56" spans="1:14" s="6" customFormat="1" x14ac:dyDescent="0.25">
      <c r="A56" s="122">
        <v>3423</v>
      </c>
      <c r="B56" s="97" t="s">
        <v>71</v>
      </c>
      <c r="C56" s="98">
        <v>0</v>
      </c>
      <c r="D56" s="102"/>
      <c r="E56" s="102"/>
      <c r="F56" s="102">
        <v>0</v>
      </c>
      <c r="G56" s="102"/>
      <c r="H56" s="98">
        <v>0</v>
      </c>
      <c r="I56" s="98">
        <v>0</v>
      </c>
      <c r="J56" s="98">
        <v>0</v>
      </c>
      <c r="K56" s="102"/>
      <c r="L56" s="102"/>
      <c r="M56" s="102"/>
      <c r="N56" s="126">
        <v>0</v>
      </c>
    </row>
    <row r="57" spans="1:14" s="6" customFormat="1" x14ac:dyDescent="0.25">
      <c r="A57" s="120">
        <v>343</v>
      </c>
      <c r="B57" s="95" t="s">
        <v>42</v>
      </c>
      <c r="C57" s="96">
        <f>SUM(C58:C61)</f>
        <v>231000</v>
      </c>
      <c r="D57" s="96">
        <f t="shared" ref="D57:M57" si="13">SUM(D58:D61)</f>
        <v>0</v>
      </c>
      <c r="E57" s="96">
        <f t="shared" ref="E57:F57" si="14">SUM(E58:E61)</f>
        <v>219706</v>
      </c>
      <c r="F57" s="96">
        <f t="shared" si="14"/>
        <v>0</v>
      </c>
      <c r="G57" s="96">
        <f t="shared" si="13"/>
        <v>0</v>
      </c>
      <c r="H57" s="96">
        <f t="shared" si="13"/>
        <v>0</v>
      </c>
      <c r="I57" s="96">
        <f t="shared" si="13"/>
        <v>0</v>
      </c>
      <c r="J57" s="96">
        <f t="shared" si="13"/>
        <v>0</v>
      </c>
      <c r="K57" s="96">
        <f t="shared" si="13"/>
        <v>0</v>
      </c>
      <c r="L57" s="96">
        <f t="shared" si="13"/>
        <v>0</v>
      </c>
      <c r="M57" s="96">
        <f t="shared" si="13"/>
        <v>0</v>
      </c>
      <c r="N57" s="121">
        <f>SUM(N58:N61)</f>
        <v>219706</v>
      </c>
    </row>
    <row r="58" spans="1:14" s="6" customFormat="1" x14ac:dyDescent="0.25">
      <c r="A58" s="122">
        <v>3431</v>
      </c>
      <c r="B58" s="97" t="s">
        <v>43</v>
      </c>
      <c r="C58" s="98">
        <v>215000</v>
      </c>
      <c r="D58" s="98"/>
      <c r="E58" s="98">
        <v>202609</v>
      </c>
      <c r="F58" s="98">
        <v>0</v>
      </c>
      <c r="G58" s="98"/>
      <c r="H58" s="98">
        <v>0</v>
      </c>
      <c r="I58" s="98">
        <v>0</v>
      </c>
      <c r="J58" s="98">
        <v>0</v>
      </c>
      <c r="K58" s="98"/>
      <c r="L58" s="98"/>
      <c r="M58" s="98"/>
      <c r="N58" s="123">
        <v>202609</v>
      </c>
    </row>
    <row r="59" spans="1:14" s="6" customFormat="1" x14ac:dyDescent="0.25">
      <c r="A59" s="122">
        <v>3432</v>
      </c>
      <c r="B59" s="97" t="s">
        <v>44</v>
      </c>
      <c r="C59" s="98">
        <v>1000</v>
      </c>
      <c r="D59" s="98"/>
      <c r="E59" s="98">
        <v>2571</v>
      </c>
      <c r="F59" s="98">
        <v>0</v>
      </c>
      <c r="G59" s="98"/>
      <c r="H59" s="98">
        <v>0</v>
      </c>
      <c r="I59" s="98">
        <v>0</v>
      </c>
      <c r="J59" s="98">
        <v>0</v>
      </c>
      <c r="K59" s="98"/>
      <c r="L59" s="98"/>
      <c r="M59" s="98"/>
      <c r="N59" s="123">
        <v>2571</v>
      </c>
    </row>
    <row r="60" spans="1:14" s="6" customFormat="1" x14ac:dyDescent="0.25">
      <c r="A60" s="122">
        <v>3433</v>
      </c>
      <c r="B60" s="97" t="s">
        <v>45</v>
      </c>
      <c r="C60" s="98">
        <v>15000</v>
      </c>
      <c r="D60" s="98"/>
      <c r="E60" s="98">
        <v>14526</v>
      </c>
      <c r="F60" s="98">
        <v>0</v>
      </c>
      <c r="G60" s="98"/>
      <c r="H60" s="98">
        <v>0</v>
      </c>
      <c r="I60" s="98">
        <v>0</v>
      </c>
      <c r="J60" s="98">
        <v>0</v>
      </c>
      <c r="K60" s="98"/>
      <c r="L60" s="98"/>
      <c r="M60" s="98"/>
      <c r="N60" s="123">
        <v>14526</v>
      </c>
    </row>
    <row r="61" spans="1:14" s="6" customFormat="1" x14ac:dyDescent="0.25">
      <c r="A61" s="122">
        <v>3434</v>
      </c>
      <c r="B61" s="97" t="s">
        <v>46</v>
      </c>
      <c r="C61" s="98">
        <v>0</v>
      </c>
      <c r="D61" s="98"/>
      <c r="E61" s="98"/>
      <c r="F61" s="98">
        <v>0</v>
      </c>
      <c r="G61" s="98"/>
      <c r="H61" s="98">
        <v>0</v>
      </c>
      <c r="I61" s="98">
        <v>0</v>
      </c>
      <c r="J61" s="98">
        <v>0</v>
      </c>
      <c r="K61" s="98"/>
      <c r="L61" s="98"/>
      <c r="M61" s="98"/>
      <c r="N61" s="123">
        <v>0</v>
      </c>
    </row>
    <row r="62" spans="1:14" s="6" customFormat="1" ht="30" x14ac:dyDescent="0.25">
      <c r="A62" s="118">
        <v>37</v>
      </c>
      <c r="B62" s="92" t="s">
        <v>47</v>
      </c>
      <c r="C62" s="93">
        <f>C63+C65</f>
        <v>0</v>
      </c>
      <c r="D62" s="93">
        <f t="shared" ref="D62:N62" si="15">D63+D65</f>
        <v>0</v>
      </c>
      <c r="E62" s="93">
        <f t="shared" si="15"/>
        <v>0</v>
      </c>
      <c r="F62" s="93">
        <f t="shared" si="15"/>
        <v>0</v>
      </c>
      <c r="G62" s="93">
        <f t="shared" si="15"/>
        <v>0</v>
      </c>
      <c r="H62" s="93">
        <f t="shared" si="15"/>
        <v>0</v>
      </c>
      <c r="I62" s="93">
        <f t="shared" si="15"/>
        <v>0</v>
      </c>
      <c r="J62" s="93">
        <f t="shared" si="15"/>
        <v>0</v>
      </c>
      <c r="K62" s="93">
        <f t="shared" si="15"/>
        <v>0</v>
      </c>
      <c r="L62" s="93">
        <f t="shared" si="15"/>
        <v>0</v>
      </c>
      <c r="M62" s="93">
        <f t="shared" si="15"/>
        <v>0</v>
      </c>
      <c r="N62" s="124">
        <f t="shared" si="15"/>
        <v>0</v>
      </c>
    </row>
    <row r="63" spans="1:14" s="6" customFormat="1" ht="30" x14ac:dyDescent="0.25">
      <c r="A63" s="120">
        <v>371</v>
      </c>
      <c r="B63" s="103" t="s">
        <v>47</v>
      </c>
      <c r="C63" s="96">
        <f>C64</f>
        <v>0</v>
      </c>
      <c r="D63" s="96">
        <f t="shared" ref="D63:N63" si="16">D64</f>
        <v>0</v>
      </c>
      <c r="E63" s="96">
        <f t="shared" si="16"/>
        <v>0</v>
      </c>
      <c r="F63" s="96">
        <f t="shared" si="16"/>
        <v>0</v>
      </c>
      <c r="G63" s="96">
        <f t="shared" si="16"/>
        <v>0</v>
      </c>
      <c r="H63" s="96">
        <f t="shared" si="16"/>
        <v>0</v>
      </c>
      <c r="I63" s="96">
        <f t="shared" si="16"/>
        <v>0</v>
      </c>
      <c r="J63" s="96">
        <f t="shared" si="16"/>
        <v>0</v>
      </c>
      <c r="K63" s="96">
        <f t="shared" si="16"/>
        <v>0</v>
      </c>
      <c r="L63" s="96">
        <f t="shared" si="16"/>
        <v>0</v>
      </c>
      <c r="M63" s="96">
        <f t="shared" si="16"/>
        <v>0</v>
      </c>
      <c r="N63" s="121">
        <f t="shared" si="16"/>
        <v>0</v>
      </c>
    </row>
    <row r="64" spans="1:14" s="6" customFormat="1" x14ac:dyDescent="0.25">
      <c r="A64" s="122">
        <v>3712</v>
      </c>
      <c r="B64" s="104" t="s">
        <v>48</v>
      </c>
      <c r="C64" s="98">
        <v>0</v>
      </c>
      <c r="D64" s="98"/>
      <c r="E64" s="98"/>
      <c r="F64" s="98"/>
      <c r="G64" s="98"/>
      <c r="H64" s="98">
        <v>0</v>
      </c>
      <c r="I64" s="98">
        <v>0</v>
      </c>
      <c r="J64" s="98">
        <v>0</v>
      </c>
      <c r="K64" s="98"/>
      <c r="L64" s="98"/>
      <c r="M64" s="98"/>
      <c r="N64" s="123">
        <v>0</v>
      </c>
    </row>
    <row r="65" spans="1:14" s="6" customFormat="1" x14ac:dyDescent="0.25">
      <c r="A65" s="120">
        <v>372</v>
      </c>
      <c r="B65" s="95" t="s">
        <v>49</v>
      </c>
      <c r="C65" s="96">
        <f>SUM(C66:C67)</f>
        <v>0</v>
      </c>
      <c r="D65" s="96">
        <f t="shared" ref="D65:N65" si="17">SUM(D66:D67)</f>
        <v>0</v>
      </c>
      <c r="E65" s="96">
        <f t="shared" si="17"/>
        <v>0</v>
      </c>
      <c r="F65" s="96">
        <f t="shared" si="17"/>
        <v>0</v>
      </c>
      <c r="G65" s="96">
        <f t="shared" si="17"/>
        <v>0</v>
      </c>
      <c r="H65" s="96">
        <f t="shared" si="17"/>
        <v>0</v>
      </c>
      <c r="I65" s="96">
        <f t="shared" si="17"/>
        <v>0</v>
      </c>
      <c r="J65" s="96">
        <f t="shared" si="17"/>
        <v>0</v>
      </c>
      <c r="K65" s="96">
        <f t="shared" si="17"/>
        <v>0</v>
      </c>
      <c r="L65" s="96">
        <f t="shared" si="17"/>
        <v>0</v>
      </c>
      <c r="M65" s="96">
        <f t="shared" si="17"/>
        <v>0</v>
      </c>
      <c r="N65" s="121">
        <f t="shared" si="17"/>
        <v>0</v>
      </c>
    </row>
    <row r="66" spans="1:14" s="6" customFormat="1" x14ac:dyDescent="0.25">
      <c r="A66" s="122">
        <v>3721</v>
      </c>
      <c r="B66" s="97" t="s">
        <v>48</v>
      </c>
      <c r="C66" s="98">
        <v>0</v>
      </c>
      <c r="D66" s="98"/>
      <c r="E66" s="98"/>
      <c r="F66" s="98"/>
      <c r="G66" s="98"/>
      <c r="H66" s="98">
        <v>0</v>
      </c>
      <c r="I66" s="98">
        <v>0</v>
      </c>
      <c r="J66" s="98">
        <v>0</v>
      </c>
      <c r="K66" s="98"/>
      <c r="L66" s="98"/>
      <c r="M66" s="98"/>
      <c r="N66" s="123">
        <v>0</v>
      </c>
    </row>
    <row r="67" spans="1:14" s="6" customFormat="1" x14ac:dyDescent="0.25">
      <c r="A67" s="122">
        <v>3722</v>
      </c>
      <c r="B67" s="97" t="s">
        <v>69</v>
      </c>
      <c r="C67" s="98">
        <v>0</v>
      </c>
      <c r="D67" s="98"/>
      <c r="E67" s="98"/>
      <c r="F67" s="98"/>
      <c r="G67" s="98"/>
      <c r="H67" s="98">
        <v>0</v>
      </c>
      <c r="I67" s="98">
        <v>0</v>
      </c>
      <c r="J67" s="98">
        <v>0</v>
      </c>
      <c r="K67" s="98"/>
      <c r="L67" s="98"/>
      <c r="M67" s="98"/>
      <c r="N67" s="123">
        <v>0</v>
      </c>
    </row>
    <row r="68" spans="1:14" s="6" customFormat="1" x14ac:dyDescent="0.25">
      <c r="A68" s="118">
        <v>38</v>
      </c>
      <c r="B68" s="92" t="s">
        <v>50</v>
      </c>
      <c r="C68" s="93">
        <f>C69+C71</f>
        <v>0</v>
      </c>
      <c r="D68" s="93">
        <f t="shared" ref="D68:N68" si="18">D69+D71</f>
        <v>0</v>
      </c>
      <c r="E68" s="93">
        <f t="shared" si="18"/>
        <v>10000</v>
      </c>
      <c r="F68" s="93">
        <f t="shared" si="18"/>
        <v>0</v>
      </c>
      <c r="G68" s="93">
        <f t="shared" si="18"/>
        <v>0</v>
      </c>
      <c r="H68" s="93">
        <f t="shared" si="18"/>
        <v>0</v>
      </c>
      <c r="I68" s="93">
        <f t="shared" si="18"/>
        <v>0</v>
      </c>
      <c r="J68" s="93">
        <f t="shared" si="18"/>
        <v>0</v>
      </c>
      <c r="K68" s="93">
        <f t="shared" si="18"/>
        <v>0</v>
      </c>
      <c r="L68" s="93">
        <f t="shared" si="18"/>
        <v>0</v>
      </c>
      <c r="M68" s="93">
        <f t="shared" si="18"/>
        <v>0</v>
      </c>
      <c r="N68" s="124">
        <f t="shared" si="18"/>
        <v>10000</v>
      </c>
    </row>
    <row r="69" spans="1:14" s="6" customFormat="1" x14ac:dyDescent="0.25">
      <c r="A69" s="120">
        <v>381</v>
      </c>
      <c r="B69" s="95" t="s">
        <v>51</v>
      </c>
      <c r="C69" s="96">
        <f>C70</f>
        <v>0</v>
      </c>
      <c r="D69" s="96">
        <f t="shared" ref="D69:N69" si="19">D70</f>
        <v>0</v>
      </c>
      <c r="E69" s="96">
        <f t="shared" si="19"/>
        <v>10000</v>
      </c>
      <c r="F69" s="96">
        <f t="shared" si="19"/>
        <v>0</v>
      </c>
      <c r="G69" s="96">
        <f t="shared" si="19"/>
        <v>0</v>
      </c>
      <c r="H69" s="96">
        <f t="shared" si="19"/>
        <v>0</v>
      </c>
      <c r="I69" s="96">
        <f t="shared" si="19"/>
        <v>0</v>
      </c>
      <c r="J69" s="96">
        <f t="shared" si="19"/>
        <v>0</v>
      </c>
      <c r="K69" s="96">
        <f t="shared" si="19"/>
        <v>0</v>
      </c>
      <c r="L69" s="96">
        <f t="shared" si="19"/>
        <v>0</v>
      </c>
      <c r="M69" s="96">
        <f t="shared" si="19"/>
        <v>0</v>
      </c>
      <c r="N69" s="121">
        <f t="shared" si="19"/>
        <v>10000</v>
      </c>
    </row>
    <row r="70" spans="1:14" s="6" customFormat="1" x14ac:dyDescent="0.25">
      <c r="A70" s="122">
        <v>3811</v>
      </c>
      <c r="B70" s="97" t="s">
        <v>52</v>
      </c>
      <c r="C70" s="105">
        <v>0</v>
      </c>
      <c r="D70" s="105"/>
      <c r="E70" s="105">
        <v>10000</v>
      </c>
      <c r="F70" s="105"/>
      <c r="G70" s="105"/>
      <c r="H70" s="105">
        <v>0</v>
      </c>
      <c r="I70" s="105">
        <v>0</v>
      </c>
      <c r="J70" s="98">
        <v>0</v>
      </c>
      <c r="K70" s="105"/>
      <c r="L70" s="105"/>
      <c r="M70" s="105"/>
      <c r="N70" s="127">
        <v>10000</v>
      </c>
    </row>
    <row r="71" spans="1:14" s="8" customFormat="1" x14ac:dyDescent="0.25">
      <c r="A71" s="154">
        <v>383</v>
      </c>
      <c r="B71" s="155" t="s">
        <v>67</v>
      </c>
      <c r="C71" s="96">
        <f>SUM(C72:C74)</f>
        <v>0</v>
      </c>
      <c r="D71" s="96">
        <f t="shared" ref="D71:M71" si="20">SUM(D72:D74)</f>
        <v>0</v>
      </c>
      <c r="E71" s="96">
        <f t="shared" si="20"/>
        <v>0</v>
      </c>
      <c r="F71" s="96">
        <f t="shared" si="20"/>
        <v>0</v>
      </c>
      <c r="G71" s="96">
        <f t="shared" si="20"/>
        <v>0</v>
      </c>
      <c r="H71" s="96">
        <f t="shared" si="20"/>
        <v>0</v>
      </c>
      <c r="I71" s="96">
        <f t="shared" si="20"/>
        <v>0</v>
      </c>
      <c r="J71" s="96">
        <f t="shared" si="20"/>
        <v>0</v>
      </c>
      <c r="K71" s="96">
        <f t="shared" si="20"/>
        <v>0</v>
      </c>
      <c r="L71" s="96">
        <f t="shared" si="20"/>
        <v>0</v>
      </c>
      <c r="M71" s="96">
        <f t="shared" si="20"/>
        <v>0</v>
      </c>
      <c r="N71" s="121">
        <v>0</v>
      </c>
    </row>
    <row r="72" spans="1:14" s="6" customFormat="1" x14ac:dyDescent="0.25">
      <c r="A72" s="156">
        <v>3831</v>
      </c>
      <c r="B72" s="97" t="s">
        <v>53</v>
      </c>
      <c r="C72" s="105">
        <v>0</v>
      </c>
      <c r="D72" s="105"/>
      <c r="E72" s="105"/>
      <c r="F72" s="105"/>
      <c r="G72" s="105"/>
      <c r="H72" s="105">
        <v>0</v>
      </c>
      <c r="I72" s="105">
        <v>0</v>
      </c>
      <c r="J72" s="98">
        <v>0</v>
      </c>
      <c r="K72" s="105"/>
      <c r="L72" s="105"/>
      <c r="M72" s="105"/>
      <c r="N72" s="127">
        <v>0</v>
      </c>
    </row>
    <row r="73" spans="1:14" s="6" customFormat="1" x14ac:dyDescent="0.25">
      <c r="A73" s="156">
        <v>3833</v>
      </c>
      <c r="B73" s="104" t="s">
        <v>99</v>
      </c>
      <c r="C73" s="105">
        <v>0</v>
      </c>
      <c r="D73" s="105"/>
      <c r="E73" s="105"/>
      <c r="F73" s="105"/>
      <c r="G73" s="105"/>
      <c r="H73" s="105">
        <v>0</v>
      </c>
      <c r="I73" s="105">
        <v>0</v>
      </c>
      <c r="J73" s="98">
        <v>0</v>
      </c>
      <c r="K73" s="105"/>
      <c r="L73" s="105"/>
      <c r="M73" s="105"/>
      <c r="N73" s="127">
        <v>0</v>
      </c>
    </row>
    <row r="74" spans="1:14" s="6" customFormat="1" x14ac:dyDescent="0.25">
      <c r="A74" s="128">
        <v>3834</v>
      </c>
      <c r="B74" s="97" t="s">
        <v>54</v>
      </c>
      <c r="C74" s="105">
        <v>0</v>
      </c>
      <c r="D74" s="105"/>
      <c r="E74" s="105"/>
      <c r="F74" s="105"/>
      <c r="G74" s="106"/>
      <c r="H74" s="105">
        <v>0</v>
      </c>
      <c r="I74" s="106">
        <v>0</v>
      </c>
      <c r="J74" s="98">
        <v>0</v>
      </c>
      <c r="K74" s="106"/>
      <c r="L74" s="106"/>
      <c r="M74" s="106"/>
      <c r="N74" s="129">
        <v>0</v>
      </c>
    </row>
    <row r="75" spans="1:14" s="6" customFormat="1" ht="30" x14ac:dyDescent="0.25">
      <c r="A75" s="130">
        <v>4</v>
      </c>
      <c r="B75" s="107" t="s">
        <v>87</v>
      </c>
      <c r="C75" s="108">
        <f>C76+C80+C97</f>
        <v>21672188</v>
      </c>
      <c r="D75" s="108">
        <f t="shared" ref="D75:N75" si="21">D76+D80+D97</f>
        <v>500000</v>
      </c>
      <c r="E75" s="108"/>
      <c r="F75" s="108">
        <f t="shared" si="21"/>
        <v>0</v>
      </c>
      <c r="G75" s="108">
        <f t="shared" si="21"/>
        <v>5817888</v>
      </c>
      <c r="H75" s="108">
        <f t="shared" si="21"/>
        <v>0</v>
      </c>
      <c r="I75" s="108">
        <f t="shared" si="21"/>
        <v>6839734</v>
      </c>
      <c r="J75" s="108">
        <f t="shared" si="21"/>
        <v>35650</v>
      </c>
      <c r="K75" s="108">
        <f t="shared" si="21"/>
        <v>0</v>
      </c>
      <c r="L75" s="108">
        <f t="shared" si="21"/>
        <v>3970484</v>
      </c>
      <c r="M75" s="108">
        <f t="shared" si="21"/>
        <v>1928697</v>
      </c>
      <c r="N75" s="131">
        <f t="shared" si="21"/>
        <v>19092453</v>
      </c>
    </row>
    <row r="76" spans="1:14" s="6" customFormat="1" x14ac:dyDescent="0.25">
      <c r="A76" s="132">
        <v>41</v>
      </c>
      <c r="B76" s="109" t="s">
        <v>55</v>
      </c>
      <c r="C76" s="110">
        <f>C77</f>
        <v>527625</v>
      </c>
      <c r="D76" s="111">
        <f t="shared" ref="D76:N76" si="22">D77</f>
        <v>0</v>
      </c>
      <c r="E76" s="111"/>
      <c r="F76" s="111">
        <f t="shared" si="22"/>
        <v>0</v>
      </c>
      <c r="G76" s="111">
        <f t="shared" si="22"/>
        <v>0</v>
      </c>
      <c r="H76" s="111">
        <f t="shared" si="22"/>
        <v>0</v>
      </c>
      <c r="I76" s="111">
        <f t="shared" si="22"/>
        <v>0</v>
      </c>
      <c r="J76" s="111">
        <f t="shared" si="22"/>
        <v>0</v>
      </c>
      <c r="K76" s="111">
        <f t="shared" si="22"/>
        <v>0</v>
      </c>
      <c r="L76" s="111">
        <f t="shared" si="22"/>
        <v>0</v>
      </c>
      <c r="M76" s="111">
        <f t="shared" si="22"/>
        <v>525878</v>
      </c>
      <c r="N76" s="133">
        <f t="shared" si="22"/>
        <v>525878</v>
      </c>
    </row>
    <row r="77" spans="1:14" s="6" customFormat="1" x14ac:dyDescent="0.25">
      <c r="A77" s="134">
        <v>412</v>
      </c>
      <c r="B77" s="112" t="s">
        <v>77</v>
      </c>
      <c r="C77" s="113">
        <f>SUM(C78:C79)</f>
        <v>527625</v>
      </c>
      <c r="D77" s="113">
        <f t="shared" ref="D77:N77" si="23">SUM(D78:D79)</f>
        <v>0</v>
      </c>
      <c r="E77" s="113"/>
      <c r="F77" s="113">
        <f t="shared" si="23"/>
        <v>0</v>
      </c>
      <c r="G77" s="113">
        <f t="shared" si="23"/>
        <v>0</v>
      </c>
      <c r="H77" s="113">
        <f t="shared" si="23"/>
        <v>0</v>
      </c>
      <c r="I77" s="113">
        <f t="shared" si="23"/>
        <v>0</v>
      </c>
      <c r="J77" s="113">
        <f t="shared" si="23"/>
        <v>0</v>
      </c>
      <c r="K77" s="113">
        <f t="shared" si="23"/>
        <v>0</v>
      </c>
      <c r="L77" s="113">
        <f t="shared" si="23"/>
        <v>0</v>
      </c>
      <c r="M77" s="113">
        <f t="shared" si="23"/>
        <v>525878</v>
      </c>
      <c r="N77" s="135">
        <f t="shared" si="23"/>
        <v>525878</v>
      </c>
    </row>
    <row r="78" spans="1:14" s="6" customFormat="1" x14ac:dyDescent="0.25">
      <c r="A78" s="122">
        <v>4123</v>
      </c>
      <c r="B78" s="97" t="s">
        <v>56</v>
      </c>
      <c r="C78" s="98">
        <v>527625</v>
      </c>
      <c r="D78" s="98"/>
      <c r="E78" s="98"/>
      <c r="F78" s="98"/>
      <c r="G78" s="98">
        <v>0</v>
      </c>
      <c r="H78" s="105">
        <v>0</v>
      </c>
      <c r="I78" s="98">
        <v>0</v>
      </c>
      <c r="J78" s="98">
        <v>0</v>
      </c>
      <c r="K78" s="98"/>
      <c r="L78" s="98"/>
      <c r="M78" s="98">
        <v>525878</v>
      </c>
      <c r="N78" s="123">
        <v>525878</v>
      </c>
    </row>
    <row r="79" spans="1:14" s="6" customFormat="1" x14ac:dyDescent="0.25">
      <c r="A79" s="122">
        <v>4126</v>
      </c>
      <c r="B79" s="97" t="s">
        <v>68</v>
      </c>
      <c r="C79" s="98">
        <v>0</v>
      </c>
      <c r="D79" s="98"/>
      <c r="E79" s="98"/>
      <c r="F79" s="98"/>
      <c r="G79" s="98"/>
      <c r="H79" s="105">
        <v>0</v>
      </c>
      <c r="I79" s="98">
        <v>0</v>
      </c>
      <c r="J79" s="98">
        <v>0</v>
      </c>
      <c r="K79" s="98"/>
      <c r="L79" s="98"/>
      <c r="M79" s="98"/>
      <c r="N79" s="123">
        <v>0</v>
      </c>
    </row>
    <row r="80" spans="1:14" s="6" customFormat="1" ht="30" x14ac:dyDescent="0.25">
      <c r="A80" s="136">
        <v>42</v>
      </c>
      <c r="B80" s="109" t="s">
        <v>57</v>
      </c>
      <c r="C80" s="114">
        <f>C81+C83+C91+C93+C96</f>
        <v>1980415</v>
      </c>
      <c r="D80" s="114">
        <f t="shared" ref="D80:N80" si="24">D81+D83+D91+D93+D96</f>
        <v>500000</v>
      </c>
      <c r="E80" s="114"/>
      <c r="F80" s="114">
        <f t="shared" si="24"/>
        <v>0</v>
      </c>
      <c r="G80" s="114">
        <f t="shared" si="24"/>
        <v>0</v>
      </c>
      <c r="H80" s="114">
        <f t="shared" si="24"/>
        <v>0</v>
      </c>
      <c r="I80" s="114">
        <f t="shared" si="24"/>
        <v>43459</v>
      </c>
      <c r="J80" s="114">
        <f t="shared" si="24"/>
        <v>35650</v>
      </c>
      <c r="K80" s="114">
        <f t="shared" si="24"/>
        <v>0</v>
      </c>
      <c r="L80" s="114">
        <f t="shared" si="24"/>
        <v>0</v>
      </c>
      <c r="M80" s="114">
        <f t="shared" si="24"/>
        <v>1402819</v>
      </c>
      <c r="N80" s="137">
        <f t="shared" si="24"/>
        <v>1981928</v>
      </c>
    </row>
    <row r="81" spans="1:14" s="6" customFormat="1" x14ac:dyDescent="0.25">
      <c r="A81" s="134">
        <v>421</v>
      </c>
      <c r="B81" s="112" t="s">
        <v>58</v>
      </c>
      <c r="C81" s="113">
        <f>C82</f>
        <v>0</v>
      </c>
      <c r="D81" s="113">
        <f t="shared" ref="D81:N81" si="25">D82</f>
        <v>0</v>
      </c>
      <c r="E81" s="113">
        <f t="shared" si="25"/>
        <v>0</v>
      </c>
      <c r="F81" s="113">
        <f t="shared" si="25"/>
        <v>0</v>
      </c>
      <c r="G81" s="113">
        <f t="shared" si="25"/>
        <v>0</v>
      </c>
      <c r="H81" s="113">
        <f t="shared" si="25"/>
        <v>0</v>
      </c>
      <c r="I81" s="113">
        <f t="shared" si="25"/>
        <v>0</v>
      </c>
      <c r="J81" s="113">
        <f t="shared" si="25"/>
        <v>0</v>
      </c>
      <c r="K81" s="113">
        <f t="shared" si="25"/>
        <v>0</v>
      </c>
      <c r="L81" s="113">
        <f t="shared" si="25"/>
        <v>0</v>
      </c>
      <c r="M81" s="113">
        <f t="shared" si="25"/>
        <v>0</v>
      </c>
      <c r="N81" s="135">
        <f t="shared" si="25"/>
        <v>0</v>
      </c>
    </row>
    <row r="82" spans="1:14" s="6" customFormat="1" x14ac:dyDescent="0.25">
      <c r="A82" s="122">
        <v>4212</v>
      </c>
      <c r="B82" s="97" t="s">
        <v>59</v>
      </c>
      <c r="C82" s="98">
        <v>0</v>
      </c>
      <c r="D82" s="98"/>
      <c r="E82" s="98"/>
      <c r="F82" s="98"/>
      <c r="G82" s="98"/>
      <c r="H82" s="105">
        <v>0</v>
      </c>
      <c r="I82" s="98">
        <v>0</v>
      </c>
      <c r="J82" s="98">
        <v>0</v>
      </c>
      <c r="K82" s="98"/>
      <c r="L82" s="98"/>
      <c r="M82" s="98"/>
      <c r="N82" s="123">
        <v>0</v>
      </c>
    </row>
    <row r="83" spans="1:14" s="6" customFormat="1" x14ac:dyDescent="0.25">
      <c r="A83" s="134">
        <v>422</v>
      </c>
      <c r="B83" s="112" t="s">
        <v>78</v>
      </c>
      <c r="C83" s="113">
        <f>C84+C85+C86+C87+C88+C89+C90</f>
        <v>1898340</v>
      </c>
      <c r="D83" s="113">
        <f t="shared" ref="D83:N83" si="26">D84+D85+D86+D87+D88+D89+D90</f>
        <v>500000</v>
      </c>
      <c r="E83" s="113"/>
      <c r="F83" s="113">
        <f t="shared" si="26"/>
        <v>0</v>
      </c>
      <c r="G83" s="113">
        <f t="shared" si="26"/>
        <v>0</v>
      </c>
      <c r="H83" s="113">
        <f t="shared" si="26"/>
        <v>0</v>
      </c>
      <c r="I83" s="113">
        <f t="shared" si="26"/>
        <v>43459</v>
      </c>
      <c r="J83" s="113">
        <f t="shared" si="26"/>
        <v>35650</v>
      </c>
      <c r="K83" s="113">
        <f t="shared" si="26"/>
        <v>0</v>
      </c>
      <c r="L83" s="113">
        <f t="shared" si="26"/>
        <v>0</v>
      </c>
      <c r="M83" s="113">
        <f t="shared" si="26"/>
        <v>1402819</v>
      </c>
      <c r="N83" s="135">
        <f t="shared" si="26"/>
        <v>1981928</v>
      </c>
    </row>
    <row r="84" spans="1:14" s="6" customFormat="1" x14ac:dyDescent="0.25">
      <c r="A84" s="122">
        <v>4221</v>
      </c>
      <c r="B84" s="157" t="s">
        <v>60</v>
      </c>
      <c r="C84" s="98">
        <v>375200</v>
      </c>
      <c r="D84" s="98"/>
      <c r="E84" s="98"/>
      <c r="F84" s="98"/>
      <c r="G84" s="98">
        <v>0</v>
      </c>
      <c r="H84" s="105">
        <v>0</v>
      </c>
      <c r="I84" s="98">
        <v>43459</v>
      </c>
      <c r="J84" s="98">
        <v>650</v>
      </c>
      <c r="K84" s="98"/>
      <c r="L84" s="98"/>
      <c r="M84" s="98">
        <v>192186</v>
      </c>
      <c r="N84" s="123">
        <v>236295</v>
      </c>
    </row>
    <row r="85" spans="1:14" s="6" customFormat="1" x14ac:dyDescent="0.25">
      <c r="A85" s="122">
        <v>4222</v>
      </c>
      <c r="B85" s="157" t="s">
        <v>61</v>
      </c>
      <c r="C85" s="98">
        <v>0</v>
      </c>
      <c r="D85" s="98"/>
      <c r="E85" s="98"/>
      <c r="F85" s="98"/>
      <c r="G85" s="98">
        <v>0</v>
      </c>
      <c r="H85" s="105">
        <v>0</v>
      </c>
      <c r="I85" s="98">
        <v>0</v>
      </c>
      <c r="J85" s="98">
        <v>0</v>
      </c>
      <c r="K85" s="98"/>
      <c r="L85" s="98"/>
      <c r="M85" s="98">
        <v>8728</v>
      </c>
      <c r="N85" s="123">
        <v>8728</v>
      </c>
    </row>
    <row r="86" spans="1:14" s="6" customFormat="1" x14ac:dyDescent="0.25">
      <c r="A86" s="128">
        <v>4223</v>
      </c>
      <c r="B86" s="157" t="s">
        <v>100</v>
      </c>
      <c r="C86" s="115">
        <v>28140</v>
      </c>
      <c r="D86" s="115"/>
      <c r="E86" s="115"/>
      <c r="F86" s="115"/>
      <c r="G86" s="115">
        <v>0</v>
      </c>
      <c r="H86" s="105">
        <v>0</v>
      </c>
      <c r="I86" s="115">
        <v>0</v>
      </c>
      <c r="J86" s="98">
        <v>0</v>
      </c>
      <c r="K86" s="115"/>
      <c r="L86" s="115"/>
      <c r="M86" s="115">
        <v>28909</v>
      </c>
      <c r="N86" s="138">
        <v>28909</v>
      </c>
    </row>
    <row r="87" spans="1:14" s="6" customFormat="1" x14ac:dyDescent="0.25">
      <c r="A87" s="122">
        <v>4224</v>
      </c>
      <c r="B87" s="157" t="s">
        <v>101</v>
      </c>
      <c r="C87" s="98">
        <v>1495000</v>
      </c>
      <c r="D87" s="98">
        <v>500000</v>
      </c>
      <c r="E87" s="98"/>
      <c r="F87" s="98"/>
      <c r="G87" s="98">
        <v>0</v>
      </c>
      <c r="H87" s="105">
        <v>0</v>
      </c>
      <c r="I87" s="98">
        <v>0</v>
      </c>
      <c r="J87" s="98">
        <v>35000</v>
      </c>
      <c r="K87" s="98"/>
      <c r="L87" s="98"/>
      <c r="M87" s="98">
        <v>1015913</v>
      </c>
      <c r="N87" s="123">
        <v>1550913</v>
      </c>
    </row>
    <row r="88" spans="1:14" s="6" customFormat="1" x14ac:dyDescent="0.25">
      <c r="A88" s="122">
        <v>4225</v>
      </c>
      <c r="B88" s="157" t="s">
        <v>102</v>
      </c>
      <c r="C88" s="98">
        <v>0</v>
      </c>
      <c r="D88" s="98"/>
      <c r="E88" s="98"/>
      <c r="F88" s="98"/>
      <c r="G88" s="98">
        <v>0</v>
      </c>
      <c r="H88" s="105">
        <v>0</v>
      </c>
      <c r="I88" s="98">
        <v>0</v>
      </c>
      <c r="J88" s="98">
        <v>0</v>
      </c>
      <c r="K88" s="98"/>
      <c r="L88" s="98"/>
      <c r="M88" s="98">
        <v>138923</v>
      </c>
      <c r="N88" s="123">
        <v>138923</v>
      </c>
    </row>
    <row r="89" spans="1:14" s="6" customFormat="1" x14ac:dyDescent="0.25">
      <c r="A89" s="122">
        <v>4226</v>
      </c>
      <c r="B89" s="116" t="s">
        <v>62</v>
      </c>
      <c r="C89" s="98">
        <v>0</v>
      </c>
      <c r="D89" s="98"/>
      <c r="E89" s="98"/>
      <c r="F89" s="98"/>
      <c r="G89" s="98">
        <v>0</v>
      </c>
      <c r="H89" s="105">
        <v>0</v>
      </c>
      <c r="I89" s="98">
        <v>0</v>
      </c>
      <c r="J89" s="98">
        <v>0</v>
      </c>
      <c r="K89" s="98"/>
      <c r="L89" s="98"/>
      <c r="M89" s="98">
        <v>0</v>
      </c>
      <c r="N89" s="123">
        <v>0</v>
      </c>
    </row>
    <row r="90" spans="1:14" s="6" customFormat="1" x14ac:dyDescent="0.25">
      <c r="A90" s="122">
        <v>4227</v>
      </c>
      <c r="B90" s="157" t="s">
        <v>103</v>
      </c>
      <c r="C90" s="98">
        <v>0</v>
      </c>
      <c r="D90" s="98"/>
      <c r="E90" s="98"/>
      <c r="F90" s="98"/>
      <c r="G90" s="98">
        <v>0</v>
      </c>
      <c r="H90" s="105">
        <v>0</v>
      </c>
      <c r="I90" s="98">
        <v>0</v>
      </c>
      <c r="J90" s="98">
        <v>0</v>
      </c>
      <c r="K90" s="98"/>
      <c r="L90" s="98"/>
      <c r="M90" s="98">
        <v>18160</v>
      </c>
      <c r="N90" s="123">
        <v>18160</v>
      </c>
    </row>
    <row r="91" spans="1:14" s="6" customFormat="1" x14ac:dyDescent="0.25">
      <c r="A91" s="134">
        <v>423</v>
      </c>
      <c r="B91" s="112" t="s">
        <v>79</v>
      </c>
      <c r="C91" s="113">
        <v>0</v>
      </c>
      <c r="D91" s="113">
        <v>0</v>
      </c>
      <c r="E91" s="113"/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  <c r="N91" s="135">
        <v>0</v>
      </c>
    </row>
    <row r="92" spans="1:14" s="6" customFormat="1" x14ac:dyDescent="0.25">
      <c r="A92" s="156">
        <v>4231</v>
      </c>
      <c r="B92" s="158" t="s">
        <v>86</v>
      </c>
      <c r="C92" s="159">
        <v>0</v>
      </c>
      <c r="D92" s="159"/>
      <c r="E92" s="160"/>
      <c r="F92" s="160"/>
      <c r="G92" s="160"/>
      <c r="H92" s="105">
        <v>0</v>
      </c>
      <c r="I92" s="160">
        <v>0</v>
      </c>
      <c r="J92" s="98">
        <v>0</v>
      </c>
      <c r="K92" s="160"/>
      <c r="L92" s="160"/>
      <c r="M92" s="160"/>
      <c r="N92" s="161">
        <v>0</v>
      </c>
    </row>
    <row r="93" spans="1:14" s="6" customFormat="1" x14ac:dyDescent="0.25">
      <c r="A93" s="162">
        <v>424</v>
      </c>
      <c r="B93" s="163" t="s">
        <v>104</v>
      </c>
      <c r="C93" s="164">
        <v>0</v>
      </c>
      <c r="D93" s="165">
        <v>0</v>
      </c>
      <c r="E93" s="165"/>
      <c r="F93" s="165">
        <v>0</v>
      </c>
      <c r="G93" s="165">
        <v>0</v>
      </c>
      <c r="H93" s="165">
        <v>0</v>
      </c>
      <c r="I93" s="165">
        <v>0</v>
      </c>
      <c r="J93" s="165">
        <v>0</v>
      </c>
      <c r="K93" s="165">
        <v>0</v>
      </c>
      <c r="L93" s="165">
        <v>0</v>
      </c>
      <c r="M93" s="165">
        <v>0</v>
      </c>
      <c r="N93" s="166">
        <v>0</v>
      </c>
    </row>
    <row r="94" spans="1:14" s="6" customFormat="1" x14ac:dyDescent="0.25">
      <c r="A94" s="156">
        <v>4241</v>
      </c>
      <c r="B94" s="158" t="s">
        <v>63</v>
      </c>
      <c r="C94" s="159">
        <v>0</v>
      </c>
      <c r="D94" s="159"/>
      <c r="E94" s="160"/>
      <c r="F94" s="160"/>
      <c r="G94" s="160"/>
      <c r="H94" s="105">
        <v>0</v>
      </c>
      <c r="I94" s="160">
        <v>0</v>
      </c>
      <c r="J94" s="98">
        <v>0</v>
      </c>
      <c r="K94" s="160"/>
      <c r="L94" s="160"/>
      <c r="M94" s="160"/>
      <c r="N94" s="161">
        <v>0</v>
      </c>
    </row>
    <row r="95" spans="1:14" s="6" customFormat="1" x14ac:dyDescent="0.25">
      <c r="A95" s="162">
        <v>426</v>
      </c>
      <c r="B95" s="163" t="s">
        <v>105</v>
      </c>
      <c r="C95" s="164">
        <f>C96</f>
        <v>82075</v>
      </c>
      <c r="D95" s="165">
        <f t="shared" ref="D95:N95" si="27">D96</f>
        <v>0</v>
      </c>
      <c r="E95" s="165"/>
      <c r="F95" s="165">
        <f t="shared" si="27"/>
        <v>0</v>
      </c>
      <c r="G95" s="165">
        <f t="shared" si="27"/>
        <v>0</v>
      </c>
      <c r="H95" s="165">
        <f t="shared" si="27"/>
        <v>0</v>
      </c>
      <c r="I95" s="165">
        <f t="shared" si="27"/>
        <v>0</v>
      </c>
      <c r="J95" s="165">
        <f t="shared" si="27"/>
        <v>0</v>
      </c>
      <c r="K95" s="165">
        <f t="shared" si="27"/>
        <v>0</v>
      </c>
      <c r="L95" s="165">
        <f t="shared" si="27"/>
        <v>0</v>
      </c>
      <c r="M95" s="165">
        <f t="shared" si="27"/>
        <v>0</v>
      </c>
      <c r="N95" s="166">
        <f t="shared" si="27"/>
        <v>0</v>
      </c>
    </row>
    <row r="96" spans="1:14" s="6" customFormat="1" x14ac:dyDescent="0.25">
      <c r="A96" s="156">
        <v>4262</v>
      </c>
      <c r="B96" s="158" t="s">
        <v>64</v>
      </c>
      <c r="C96" s="159">
        <v>82075</v>
      </c>
      <c r="D96" s="167"/>
      <c r="E96" s="168"/>
      <c r="F96" s="168"/>
      <c r="G96" s="168"/>
      <c r="H96" s="105">
        <v>0</v>
      </c>
      <c r="I96" s="168">
        <v>0</v>
      </c>
      <c r="J96" s="98">
        <v>0</v>
      </c>
      <c r="K96" s="168"/>
      <c r="L96" s="168"/>
      <c r="M96" s="168"/>
      <c r="N96" s="169">
        <v>0</v>
      </c>
    </row>
    <row r="97" spans="1:14" s="6" customFormat="1" x14ac:dyDescent="0.25">
      <c r="A97" s="170">
        <v>45</v>
      </c>
      <c r="B97" s="171" t="s">
        <v>106</v>
      </c>
      <c r="C97" s="172">
        <f>C98</f>
        <v>19164148</v>
      </c>
      <c r="D97" s="173">
        <f t="shared" ref="D97:N98" si="28">D98</f>
        <v>0</v>
      </c>
      <c r="E97" s="173"/>
      <c r="F97" s="173">
        <f t="shared" si="28"/>
        <v>0</v>
      </c>
      <c r="G97" s="173">
        <f t="shared" si="28"/>
        <v>5817888</v>
      </c>
      <c r="H97" s="173">
        <f t="shared" si="28"/>
        <v>0</v>
      </c>
      <c r="I97" s="173">
        <f t="shared" si="28"/>
        <v>6796275</v>
      </c>
      <c r="J97" s="173">
        <f t="shared" si="28"/>
        <v>0</v>
      </c>
      <c r="K97" s="173">
        <f t="shared" si="28"/>
        <v>0</v>
      </c>
      <c r="L97" s="173">
        <f t="shared" si="28"/>
        <v>3970484</v>
      </c>
      <c r="M97" s="173">
        <f t="shared" si="28"/>
        <v>0</v>
      </c>
      <c r="N97" s="174">
        <f t="shared" si="28"/>
        <v>16584647</v>
      </c>
    </row>
    <row r="98" spans="1:14" s="6" customFormat="1" x14ac:dyDescent="0.25">
      <c r="A98" s="162">
        <v>451</v>
      </c>
      <c r="B98" s="163" t="s">
        <v>107</v>
      </c>
      <c r="C98" s="164">
        <f>C99</f>
        <v>19164148</v>
      </c>
      <c r="D98" s="165">
        <f t="shared" si="28"/>
        <v>0</v>
      </c>
      <c r="E98" s="165"/>
      <c r="F98" s="165">
        <f t="shared" si="28"/>
        <v>0</v>
      </c>
      <c r="G98" s="165">
        <f t="shared" si="28"/>
        <v>5817888</v>
      </c>
      <c r="H98" s="165">
        <f t="shared" si="28"/>
        <v>0</v>
      </c>
      <c r="I98" s="165">
        <f t="shared" si="28"/>
        <v>6796275</v>
      </c>
      <c r="J98" s="165">
        <f t="shared" si="28"/>
        <v>0</v>
      </c>
      <c r="K98" s="165">
        <f t="shared" si="28"/>
        <v>0</v>
      </c>
      <c r="L98" s="165">
        <f t="shared" si="28"/>
        <v>3970484</v>
      </c>
      <c r="M98" s="165">
        <f t="shared" si="28"/>
        <v>0</v>
      </c>
      <c r="N98" s="166">
        <f t="shared" si="28"/>
        <v>16584647</v>
      </c>
    </row>
    <row r="99" spans="1:14" s="6" customFormat="1" x14ac:dyDescent="0.25">
      <c r="A99" s="156">
        <v>4511</v>
      </c>
      <c r="B99" s="158" t="s">
        <v>107</v>
      </c>
      <c r="C99" s="159">
        <v>19164148</v>
      </c>
      <c r="D99" s="159"/>
      <c r="E99" s="160"/>
      <c r="F99" s="160"/>
      <c r="G99" s="175">
        <v>5817888</v>
      </c>
      <c r="H99" s="105">
        <v>0</v>
      </c>
      <c r="I99" s="160">
        <v>6796275</v>
      </c>
      <c r="J99" s="98">
        <v>0</v>
      </c>
      <c r="K99" s="160"/>
      <c r="L99" s="160">
        <v>3970484</v>
      </c>
      <c r="M99" s="160"/>
      <c r="N99" s="161">
        <v>16584647</v>
      </c>
    </row>
    <row r="100" spans="1:14" s="6" customFormat="1" x14ac:dyDescent="0.25">
      <c r="A100" s="176">
        <v>5</v>
      </c>
      <c r="B100" s="177" t="s">
        <v>8</v>
      </c>
      <c r="C100" s="178">
        <f>C101</f>
        <v>0</v>
      </c>
      <c r="D100" s="179">
        <f t="shared" ref="D100:N102" si="29">D101</f>
        <v>0</v>
      </c>
      <c r="E100" s="179"/>
      <c r="F100" s="179">
        <f t="shared" si="29"/>
        <v>0</v>
      </c>
      <c r="G100" s="179">
        <f t="shared" si="29"/>
        <v>0</v>
      </c>
      <c r="H100" s="179">
        <f t="shared" si="29"/>
        <v>0</v>
      </c>
      <c r="I100" s="179">
        <v>0</v>
      </c>
      <c r="J100" s="179">
        <f t="shared" si="29"/>
        <v>0</v>
      </c>
      <c r="K100" s="179">
        <f t="shared" si="29"/>
        <v>0</v>
      </c>
      <c r="L100" s="179">
        <f t="shared" si="29"/>
        <v>0</v>
      </c>
      <c r="M100" s="179">
        <f t="shared" si="29"/>
        <v>0</v>
      </c>
      <c r="N100" s="180">
        <f t="shared" si="29"/>
        <v>0</v>
      </c>
    </row>
    <row r="101" spans="1:14" s="6" customFormat="1" x14ac:dyDescent="0.25">
      <c r="A101" s="181">
        <v>51</v>
      </c>
      <c r="B101" s="182" t="s">
        <v>72</v>
      </c>
      <c r="C101" s="183">
        <f>C102</f>
        <v>0</v>
      </c>
      <c r="D101" s="184">
        <f t="shared" si="29"/>
        <v>0</v>
      </c>
      <c r="E101" s="184"/>
      <c r="F101" s="184">
        <f t="shared" si="29"/>
        <v>0</v>
      </c>
      <c r="G101" s="184">
        <f t="shared" si="29"/>
        <v>0</v>
      </c>
      <c r="H101" s="184">
        <f t="shared" si="29"/>
        <v>0</v>
      </c>
      <c r="I101" s="184">
        <v>0</v>
      </c>
      <c r="J101" s="184">
        <f t="shared" si="29"/>
        <v>0</v>
      </c>
      <c r="K101" s="184">
        <f t="shared" si="29"/>
        <v>0</v>
      </c>
      <c r="L101" s="184">
        <f t="shared" si="29"/>
        <v>0</v>
      </c>
      <c r="M101" s="184">
        <f t="shared" si="29"/>
        <v>0</v>
      </c>
      <c r="N101" s="185">
        <f t="shared" si="29"/>
        <v>0</v>
      </c>
    </row>
    <row r="102" spans="1:14" s="6" customFormat="1" x14ac:dyDescent="0.25">
      <c r="A102" s="186">
        <v>518</v>
      </c>
      <c r="B102" s="187" t="s">
        <v>73</v>
      </c>
      <c r="C102" s="188">
        <f>C103</f>
        <v>0</v>
      </c>
      <c r="D102" s="189">
        <f t="shared" si="29"/>
        <v>0</v>
      </c>
      <c r="E102" s="189"/>
      <c r="F102" s="189">
        <f t="shared" si="29"/>
        <v>0</v>
      </c>
      <c r="G102" s="189">
        <f t="shared" si="29"/>
        <v>0</v>
      </c>
      <c r="H102" s="189">
        <f t="shared" si="29"/>
        <v>0</v>
      </c>
      <c r="I102" s="189">
        <v>0</v>
      </c>
      <c r="J102" s="189">
        <f t="shared" si="29"/>
        <v>0</v>
      </c>
      <c r="K102" s="189">
        <f t="shared" si="29"/>
        <v>0</v>
      </c>
      <c r="L102" s="189">
        <f t="shared" si="29"/>
        <v>0</v>
      </c>
      <c r="M102" s="189">
        <f t="shared" si="29"/>
        <v>0</v>
      </c>
      <c r="N102" s="190">
        <f t="shared" si="29"/>
        <v>0</v>
      </c>
    </row>
    <row r="103" spans="1:14" s="6" customFormat="1" ht="30.75" thickBot="1" x14ac:dyDescent="0.3">
      <c r="A103" s="191">
        <v>5181</v>
      </c>
      <c r="B103" s="192" t="s">
        <v>74</v>
      </c>
      <c r="C103" s="193">
        <v>0</v>
      </c>
      <c r="D103" s="193"/>
      <c r="E103" s="194"/>
      <c r="F103" s="194"/>
      <c r="G103" s="195"/>
      <c r="H103" s="141">
        <v>0</v>
      </c>
      <c r="I103" s="195">
        <v>0</v>
      </c>
      <c r="J103" s="142">
        <v>0</v>
      </c>
      <c r="K103" s="195"/>
      <c r="L103" s="195"/>
      <c r="M103" s="195"/>
      <c r="N103" s="196">
        <v>0</v>
      </c>
    </row>
    <row r="104" spans="1:14" s="6" customFormat="1" ht="15.75" thickBot="1" x14ac:dyDescent="0.3">
      <c r="A104" s="197"/>
      <c r="B104" s="198" t="s">
        <v>65</v>
      </c>
      <c r="C104" s="199">
        <f>C100+C75+C7</f>
        <v>120750549</v>
      </c>
      <c r="D104" s="199">
        <f t="shared" ref="D104:M104" si="30">D100+D75+D7</f>
        <v>1328000</v>
      </c>
      <c r="E104" s="199">
        <f t="shared" si="30"/>
        <v>797788.55</v>
      </c>
      <c r="F104" s="199">
        <f t="shared" ref="F104" si="31">F100+F75+F7</f>
        <v>44299368.480000004</v>
      </c>
      <c r="G104" s="199">
        <f t="shared" ref="G104:H104" si="32">G100+G75+G7</f>
        <v>48579359.979999997</v>
      </c>
      <c r="H104" s="199">
        <f t="shared" si="32"/>
        <v>0</v>
      </c>
      <c r="I104" s="199">
        <v>7791681.9299999997</v>
      </c>
      <c r="J104" s="199">
        <f t="shared" si="30"/>
        <v>51761</v>
      </c>
      <c r="K104" s="199">
        <f t="shared" si="30"/>
        <v>367843</v>
      </c>
      <c r="L104" s="199">
        <f t="shared" si="30"/>
        <v>4970483.7</v>
      </c>
      <c r="M104" s="199">
        <f t="shared" si="30"/>
        <v>4201247.3599999994</v>
      </c>
      <c r="N104" s="200">
        <f t="shared" ref="N104" si="33">N100+N75+N7</f>
        <v>112387534</v>
      </c>
    </row>
    <row r="106" spans="1:14" x14ac:dyDescent="0.25">
      <c r="B106" s="201" t="s">
        <v>135</v>
      </c>
      <c r="E106" s="206"/>
      <c r="F106" s="206"/>
      <c r="G106" s="207"/>
    </row>
    <row r="107" spans="1:14" x14ac:dyDescent="0.25">
      <c r="B107" s="202" t="s">
        <v>132</v>
      </c>
      <c r="C107" s="203">
        <v>20760897</v>
      </c>
      <c r="D107" s="3"/>
      <c r="E107" s="208"/>
      <c r="F107" s="208"/>
      <c r="G107" s="206"/>
    </row>
    <row r="108" spans="1:14" x14ac:dyDescent="0.25">
      <c r="B108" s="202" t="s">
        <v>133</v>
      </c>
      <c r="C108" s="203">
        <v>8123498</v>
      </c>
      <c r="D108" s="3"/>
      <c r="E108" s="207"/>
      <c r="F108" s="206"/>
      <c r="G108" s="206"/>
    </row>
    <row r="109" spans="1:14" x14ac:dyDescent="0.25">
      <c r="B109" s="202" t="s">
        <v>130</v>
      </c>
      <c r="C109" s="203">
        <v>24061942</v>
      </c>
      <c r="D109" s="3"/>
      <c r="E109" s="207"/>
      <c r="F109" s="206"/>
      <c r="G109" s="206"/>
    </row>
    <row r="110" spans="1:14" x14ac:dyDescent="0.25">
      <c r="B110" s="204" t="s">
        <v>131</v>
      </c>
      <c r="C110" s="205">
        <v>4913951</v>
      </c>
      <c r="D110" s="3"/>
      <c r="E110" s="207"/>
      <c r="F110" s="206"/>
      <c r="G110" s="206"/>
    </row>
    <row r="111" spans="1:14" x14ac:dyDescent="0.25">
      <c r="B111" s="204" t="s">
        <v>134</v>
      </c>
      <c r="C111" s="205">
        <v>0</v>
      </c>
      <c r="D111" s="3"/>
      <c r="E111" s="207"/>
      <c r="F111" s="206"/>
      <c r="G111" s="206"/>
    </row>
    <row r="112" spans="1:14" x14ac:dyDescent="0.25">
      <c r="C112" s="3"/>
      <c r="D112" s="3"/>
      <c r="E112" s="207"/>
      <c r="F112" s="206"/>
      <c r="G112" s="206"/>
    </row>
    <row r="113" spans="2:13" x14ac:dyDescent="0.25">
      <c r="B113" s="201" t="s">
        <v>136</v>
      </c>
      <c r="M113" s="5"/>
    </row>
    <row r="115" spans="2:13" x14ac:dyDescent="0.25">
      <c r="B115" s="10" t="s">
        <v>137</v>
      </c>
    </row>
  </sheetData>
  <mergeCells count="3">
    <mergeCell ref="A1:N1"/>
    <mergeCell ref="C5:N5"/>
    <mergeCell ref="A3:N3"/>
  </mergeCells>
  <conditionalFormatting sqref="C107:C109">
    <cfRule type="cellIs" dxfId="1" priority="1" stopIfTrue="1" operator="notEqual">
      <formula>ROUND(C107,0)</formula>
    </cfRule>
    <cfRule type="cellIs" dxfId="0" priority="2" stopIfTrue="1" operator="lessThan">
      <formula>0</formula>
    </cfRule>
  </conditionalFormatting>
  <dataValidations count="1">
    <dataValidation type="whole" operator="greaterThanOrEqual" allowBlank="1" showErrorMessage="1" errorTitle="Nedozvoljen unos" error="Dozvoljen je samo upis pozitivnih cijelih brojeva, ako je iznos nula (tj. nema podatka), upišite nulu" sqref="C107:C109" xr:uid="{9CE3964B-E554-4A4F-B68F-50B65B64B1DA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FED957-E5EE-4F2C-8D8E-FC398EFC8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474EEE-E550-4796-A199-97DE28F77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54641C-85EA-4348-B540-9A4F0972618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03d24e22-eef8-4b30-952a-8ab5e9aeaf1d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Prihodi</vt:lpstr>
      <vt:lpstr>Rashodi</vt:lpstr>
      <vt:lpstr>Rashodi!Ispis_naslova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Ilija Oroz</dc:creator>
  <cp:lastModifiedBy>Ana Mikuš</cp:lastModifiedBy>
  <cp:lastPrinted>2020-02-28T15:51:52Z</cp:lastPrinted>
  <dcterms:created xsi:type="dcterms:W3CDTF">2019-07-01T11:33:05Z</dcterms:created>
  <dcterms:modified xsi:type="dcterms:W3CDTF">2020-02-28T16:02:00Z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