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 3. REBALANS 2022-12/"/>
    </mc:Choice>
  </mc:AlternateContent>
  <xr:revisionPtr revIDLastSave="614" documentId="8_{88948D4D-C7BD-4BB4-9AEC-19D8C1972125}" xr6:coauthVersionLast="47" xr6:coauthVersionMax="47" xr10:uidLastSave="{C9D7D615-82AF-441A-8FB2-00B6F7A60A9D}"/>
  <bookViews>
    <workbookView xWindow="-120" yWindow="-120" windowWidth="29040" windowHeight="15840" xr2:uid="{2577C2F9-80FA-4AA8-B71F-B2D97AF89BF4}"/>
  </bookViews>
  <sheets>
    <sheet name="Prihodi 6" sheetId="1" r:id="rId1"/>
    <sheet name="Rashodi 3" sheetId="2" r:id="rId2"/>
    <sheet name="Rashodi 4" sheetId="3" r:id="rId3"/>
  </sheets>
  <definedNames>
    <definedName name="_xlnm.Print_Titles" localSheetId="0">'Prihodi 6'!$3:$4</definedName>
    <definedName name="_xlnm.Print_Titles" localSheetId="1">'Rashodi 3'!$3:$4</definedName>
    <definedName name="_xlnm.Print_Titles" localSheetId="2">'Rashodi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7" i="1"/>
  <c r="G66" i="1" s="1"/>
  <c r="G65" i="1" s="1"/>
  <c r="G64" i="1" s="1"/>
  <c r="G63" i="1"/>
  <c r="G62" i="1" s="1"/>
  <c r="G61" i="1" s="1"/>
  <c r="G60" i="1"/>
  <c r="G58" i="1"/>
  <c r="G57" i="1" s="1"/>
  <c r="G56" i="1" s="1"/>
  <c r="G54" i="1"/>
  <c r="G53" i="1" s="1"/>
  <c r="G52" i="1"/>
  <c r="G51" i="1" s="1"/>
  <c r="G49" i="1"/>
  <c r="G47" i="1"/>
  <c r="G46" i="1" s="1"/>
  <c r="G45" i="1" s="1"/>
  <c r="G43" i="1"/>
  <c r="G42" i="1"/>
  <c r="G40" i="1" s="1"/>
  <c r="G39" i="1" s="1"/>
  <c r="G38" i="1" s="1"/>
  <c r="G41" i="1"/>
  <c r="G37" i="1"/>
  <c r="G36" i="1" s="1"/>
  <c r="G35" i="1" s="1"/>
  <c r="G34" i="1"/>
  <c r="G33" i="1" s="1"/>
  <c r="G32" i="1"/>
  <c r="G31" i="1" s="1"/>
  <c r="G30" i="1"/>
  <c r="G29" i="1"/>
  <c r="G28" i="1" s="1"/>
  <c r="G25" i="1"/>
  <c r="G24" i="1" s="1"/>
  <c r="G23" i="1" s="1"/>
  <c r="G22" i="1"/>
  <c r="G21" i="1" s="1"/>
  <c r="G20" i="1"/>
  <c r="G17" i="1"/>
  <c r="G16" i="1" s="1"/>
  <c r="G15" i="1"/>
  <c r="G14" i="1" s="1"/>
  <c r="G13" i="1" s="1"/>
  <c r="G9" i="1"/>
  <c r="G8" i="1" s="1"/>
  <c r="G7" i="1" s="1"/>
  <c r="G12" i="1"/>
  <c r="D66" i="1"/>
  <c r="D65" i="1" s="1"/>
  <c r="D64" i="1" s="1"/>
  <c r="E66" i="1"/>
  <c r="E65" i="1" s="1"/>
  <c r="E64" i="1" s="1"/>
  <c r="F66" i="1"/>
  <c r="F65" i="1" s="1"/>
  <c r="F64" i="1" s="1"/>
  <c r="D62" i="1"/>
  <c r="D61" i="1" s="1"/>
  <c r="E62" i="1"/>
  <c r="E61" i="1" s="1"/>
  <c r="F62" i="1"/>
  <c r="F61" i="1" s="1"/>
  <c r="D59" i="1"/>
  <c r="E59" i="1"/>
  <c r="F59" i="1"/>
  <c r="G59" i="1"/>
  <c r="D57" i="1"/>
  <c r="D56" i="1" s="1"/>
  <c r="E57" i="1"/>
  <c r="E56" i="1" s="1"/>
  <c r="F57" i="1"/>
  <c r="F56" i="1" s="1"/>
  <c r="D53" i="1"/>
  <c r="E53" i="1"/>
  <c r="F53" i="1"/>
  <c r="D51" i="1"/>
  <c r="D50" i="1" s="1"/>
  <c r="E51" i="1"/>
  <c r="E50" i="1" s="1"/>
  <c r="F51" i="1"/>
  <c r="F50" i="1" s="1"/>
  <c r="D48" i="1"/>
  <c r="E48" i="1"/>
  <c r="F48" i="1"/>
  <c r="G48" i="1"/>
  <c r="D46" i="1"/>
  <c r="D45" i="1" s="1"/>
  <c r="E46" i="1"/>
  <c r="E45" i="1" s="1"/>
  <c r="F46" i="1"/>
  <c r="F45" i="1" s="1"/>
  <c r="D40" i="1"/>
  <c r="D39" i="1" s="1"/>
  <c r="D38" i="1" s="1"/>
  <c r="E40" i="1"/>
  <c r="E39" i="1" s="1"/>
  <c r="E38" i="1" s="1"/>
  <c r="F40" i="1"/>
  <c r="F39" i="1" s="1"/>
  <c r="F38" i="1" s="1"/>
  <c r="D36" i="1"/>
  <c r="D35" i="1" s="1"/>
  <c r="E36" i="1"/>
  <c r="E35" i="1" s="1"/>
  <c r="F36" i="1"/>
  <c r="F35" i="1" s="1"/>
  <c r="D33" i="1"/>
  <c r="E33" i="1"/>
  <c r="F33" i="1"/>
  <c r="D31" i="1"/>
  <c r="E31" i="1"/>
  <c r="F31" i="1"/>
  <c r="D28" i="1"/>
  <c r="D27" i="1" s="1"/>
  <c r="E28" i="1"/>
  <c r="E27" i="1" s="1"/>
  <c r="F28" i="1"/>
  <c r="F27" i="1" s="1"/>
  <c r="D24" i="1"/>
  <c r="D23" i="1" s="1"/>
  <c r="E24" i="1"/>
  <c r="E23" i="1" s="1"/>
  <c r="F24" i="1"/>
  <c r="F23" i="1" s="1"/>
  <c r="D21" i="1"/>
  <c r="E21" i="1"/>
  <c r="F21" i="1"/>
  <c r="D19" i="1"/>
  <c r="D18" i="1" s="1"/>
  <c r="E19" i="1"/>
  <c r="E18" i="1" s="1"/>
  <c r="F19" i="1"/>
  <c r="F18" i="1" s="1"/>
  <c r="G19" i="1"/>
  <c r="D16" i="1"/>
  <c r="E16" i="1"/>
  <c r="F16" i="1"/>
  <c r="D14" i="1"/>
  <c r="D13" i="1" s="1"/>
  <c r="E14" i="1"/>
  <c r="E13" i="1" s="1"/>
  <c r="F14" i="1"/>
  <c r="F13" i="1" s="1"/>
  <c r="D11" i="1"/>
  <c r="D10" i="1" s="1"/>
  <c r="E11" i="1"/>
  <c r="E10" i="1" s="1"/>
  <c r="F11" i="1"/>
  <c r="F10" i="1" s="1"/>
  <c r="G11" i="1"/>
  <c r="G10" i="1" s="1"/>
  <c r="D8" i="1"/>
  <c r="D7" i="1" s="1"/>
  <c r="E8" i="1"/>
  <c r="E7" i="1" s="1"/>
  <c r="F8" i="1"/>
  <c r="F7" i="1" s="1"/>
  <c r="C6" i="1"/>
  <c r="G27" i="1" l="1"/>
  <c r="G50" i="1"/>
  <c r="G18" i="1"/>
  <c r="E55" i="1"/>
  <c r="D55" i="1"/>
  <c r="G55" i="1"/>
  <c r="F55" i="1"/>
  <c r="E44" i="1"/>
  <c r="D44" i="1"/>
  <c r="G44" i="1"/>
  <c r="F44" i="1"/>
  <c r="E26" i="1"/>
  <c r="D26" i="1"/>
  <c r="G26" i="1"/>
  <c r="F26" i="1"/>
  <c r="F6" i="1"/>
  <c r="F5" i="1" s="1"/>
  <c r="F35" i="3" l="1"/>
  <c r="D45" i="3" l="1"/>
  <c r="D44" i="3" s="1"/>
  <c r="E45" i="3"/>
  <c r="E44" i="3" s="1"/>
  <c r="F45" i="3"/>
  <c r="F44" i="3" s="1"/>
  <c r="G151" i="2"/>
  <c r="G152" i="2"/>
  <c r="F15" i="1" l="1"/>
  <c r="G9" i="2" l="1"/>
  <c r="G58" i="3"/>
  <c r="G55" i="3"/>
  <c r="G51" i="3"/>
  <c r="G48" i="3"/>
  <c r="G47" i="3"/>
  <c r="G46" i="3"/>
  <c r="G43" i="3"/>
  <c r="G42" i="3"/>
  <c r="G41" i="3"/>
  <c r="G39" i="3"/>
  <c r="G38" i="3"/>
  <c r="G37" i="3"/>
  <c r="G35" i="3"/>
  <c r="G34" i="3"/>
  <c r="G33" i="3"/>
  <c r="G31" i="3"/>
  <c r="G30" i="3"/>
  <c r="G29" i="3"/>
  <c r="G28" i="3"/>
  <c r="G27" i="3"/>
  <c r="G25" i="3"/>
  <c r="G24" i="3"/>
  <c r="G23" i="3"/>
  <c r="G22" i="3"/>
  <c r="G20" i="3"/>
  <c r="G19" i="3"/>
  <c r="G18" i="3"/>
  <c r="G17" i="3"/>
  <c r="G14" i="3"/>
  <c r="G13" i="3"/>
  <c r="G9" i="3"/>
  <c r="F8" i="3"/>
  <c r="F7" i="3" s="1"/>
  <c r="F6" i="3" s="1"/>
  <c r="F12" i="3"/>
  <c r="F11" i="3" s="1"/>
  <c r="F16" i="3"/>
  <c r="F21" i="3"/>
  <c r="F26" i="3"/>
  <c r="F32" i="3"/>
  <c r="F36" i="3"/>
  <c r="F40" i="3"/>
  <c r="F50" i="3"/>
  <c r="F49" i="3" s="1"/>
  <c r="F54" i="3"/>
  <c r="F53" i="3" s="1"/>
  <c r="F57" i="3"/>
  <c r="F56" i="3" s="1"/>
  <c r="G45" i="3" l="1"/>
  <c r="G44" i="3" s="1"/>
  <c r="F52" i="3"/>
  <c r="F15" i="3"/>
  <c r="F10" i="3" s="1"/>
  <c r="F5" i="3" l="1"/>
  <c r="G90" i="2"/>
  <c r="G35" i="2" l="1"/>
  <c r="G18" i="2"/>
  <c r="G217" i="2"/>
  <c r="G216" i="2"/>
  <c r="G213" i="2"/>
  <c r="G210" i="2"/>
  <c r="G206" i="2"/>
  <c r="G205" i="2"/>
  <c r="G203" i="2"/>
  <c r="G201" i="2"/>
  <c r="G200" i="2"/>
  <c r="G197" i="2"/>
  <c r="G196" i="2"/>
  <c r="G193" i="2"/>
  <c r="G192" i="2"/>
  <c r="G190" i="2"/>
  <c r="G188" i="2"/>
  <c r="G187" i="2"/>
  <c r="G186" i="2"/>
  <c r="G185" i="2"/>
  <c r="G184" i="2"/>
  <c r="G182" i="2"/>
  <c r="G181" i="2"/>
  <c r="G180" i="2"/>
  <c r="G178" i="2"/>
  <c r="G176" i="2"/>
  <c r="G175" i="2"/>
  <c r="G174" i="2"/>
  <c r="G173" i="2"/>
  <c r="G171" i="2"/>
  <c r="G170" i="2"/>
  <c r="G167" i="2"/>
  <c r="G166" i="2"/>
  <c r="G163" i="2"/>
  <c r="G162" i="2"/>
  <c r="G161" i="2"/>
  <c r="G160" i="2"/>
  <c r="G159" i="2"/>
  <c r="G157" i="2"/>
  <c r="G156" i="2"/>
  <c r="G155" i="2"/>
  <c r="G153" i="2"/>
  <c r="G150" i="2"/>
  <c r="G149" i="2"/>
  <c r="G148" i="2"/>
  <c r="G147" i="2"/>
  <c r="G145" i="2"/>
  <c r="G144" i="2"/>
  <c r="G143" i="2"/>
  <c r="G142" i="2"/>
  <c r="G141" i="2"/>
  <c r="G140" i="2"/>
  <c r="G138" i="2"/>
  <c r="G136" i="2"/>
  <c r="G135" i="2"/>
  <c r="G134" i="2"/>
  <c r="G132" i="2"/>
  <c r="G130" i="2"/>
  <c r="G129" i="2"/>
  <c r="G128" i="2"/>
  <c r="G127" i="2"/>
  <c r="G126" i="2"/>
  <c r="G124" i="2"/>
  <c r="G123" i="2"/>
  <c r="G122" i="2"/>
  <c r="G121" i="2"/>
  <c r="G119" i="2"/>
  <c r="G118" i="2"/>
  <c r="G117" i="2"/>
  <c r="G116" i="2"/>
  <c r="G114" i="2"/>
  <c r="G112" i="2"/>
  <c r="G110" i="2"/>
  <c r="G109" i="2"/>
  <c r="G107" i="2"/>
  <c r="G106" i="2"/>
  <c r="G105" i="2"/>
  <c r="G103" i="2"/>
  <c r="G102" i="2"/>
  <c r="G101" i="2"/>
  <c r="G98" i="2"/>
  <c r="G97" i="2"/>
  <c r="G96" i="2"/>
  <c r="G93" i="2"/>
  <c r="G88" i="2"/>
  <c r="G87" i="2"/>
  <c r="G85" i="2"/>
  <c r="G84" i="2"/>
  <c r="G83" i="2"/>
  <c r="G82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6" i="2"/>
  <c r="G55" i="2"/>
  <c r="G53" i="2"/>
  <c r="G51" i="2"/>
  <c r="G50" i="2"/>
  <c r="G47" i="2"/>
  <c r="G45" i="2"/>
  <c r="G44" i="2"/>
  <c r="G42" i="2"/>
  <c r="G40" i="2"/>
  <c r="G39" i="2"/>
  <c r="G38" i="2"/>
  <c r="G37" i="2"/>
  <c r="G36" i="2"/>
  <c r="G34" i="2"/>
  <c r="G30" i="2"/>
  <c r="G29" i="2"/>
  <c r="G27" i="2"/>
  <c r="G26" i="2"/>
  <c r="G23" i="2"/>
  <c r="G22" i="2"/>
  <c r="G21" i="2"/>
  <c r="G20" i="2"/>
  <c r="G19" i="2"/>
  <c r="G17" i="2"/>
  <c r="G14" i="2"/>
  <c r="G12" i="2"/>
  <c r="G10" i="2"/>
  <c r="F8" i="2"/>
  <c r="F11" i="2"/>
  <c r="F13" i="2"/>
  <c r="F16" i="2"/>
  <c r="F15" i="2" s="1"/>
  <c r="F25" i="2"/>
  <c r="F28" i="2"/>
  <c r="F33" i="2"/>
  <c r="F41" i="2"/>
  <c r="F43" i="2"/>
  <c r="F46" i="2"/>
  <c r="F52" i="2"/>
  <c r="F54" i="2"/>
  <c r="F58" i="2"/>
  <c r="F79" i="2"/>
  <c r="F81" i="2"/>
  <c r="F86" i="2"/>
  <c r="F89" i="2"/>
  <c r="F92" i="2"/>
  <c r="F95" i="2"/>
  <c r="F100" i="2"/>
  <c r="F104" i="2"/>
  <c r="F108" i="2"/>
  <c r="F111" i="2"/>
  <c r="F113" i="2"/>
  <c r="F120" i="2"/>
  <c r="F115" i="2" s="1"/>
  <c r="F125" i="2"/>
  <c r="F133" i="2"/>
  <c r="F137" i="2"/>
  <c r="F146" i="2"/>
  <c r="F139" i="2" s="1"/>
  <c r="F154" i="2"/>
  <c r="F158" i="2"/>
  <c r="F165" i="2"/>
  <c r="F164" i="2" s="1"/>
  <c r="F169" i="2"/>
  <c r="F172" i="2"/>
  <c r="F177" i="2"/>
  <c r="F179" i="2"/>
  <c r="F183" i="2"/>
  <c r="F189" i="2"/>
  <c r="F191" i="2"/>
  <c r="F195" i="2"/>
  <c r="F199" i="2"/>
  <c r="F202" i="2"/>
  <c r="F204" i="2"/>
  <c r="F209" i="2"/>
  <c r="F208" i="2" s="1"/>
  <c r="F212" i="2"/>
  <c r="F211" i="2" s="1"/>
  <c r="F215" i="2"/>
  <c r="F214" i="2" s="1"/>
  <c r="C8" i="1"/>
  <c r="D8" i="2"/>
  <c r="E8" i="2"/>
  <c r="C8" i="2"/>
  <c r="D57" i="3"/>
  <c r="D56" i="3" s="1"/>
  <c r="E57" i="3"/>
  <c r="E56" i="3" s="1"/>
  <c r="D54" i="3"/>
  <c r="D53" i="3" s="1"/>
  <c r="E54" i="3"/>
  <c r="E53" i="3" s="1"/>
  <c r="E50" i="3"/>
  <c r="E49" i="3" s="1"/>
  <c r="D40" i="3"/>
  <c r="E40" i="3"/>
  <c r="D36" i="3"/>
  <c r="E36" i="3"/>
  <c r="D32" i="3"/>
  <c r="E32" i="3"/>
  <c r="D26" i="3"/>
  <c r="E26" i="3"/>
  <c r="D21" i="3"/>
  <c r="E21" i="3"/>
  <c r="D16" i="3"/>
  <c r="E16" i="3"/>
  <c r="D12" i="3"/>
  <c r="D11" i="3" s="1"/>
  <c r="E12" i="3"/>
  <c r="E11" i="3" s="1"/>
  <c r="D8" i="3"/>
  <c r="D7" i="3" s="1"/>
  <c r="D6" i="3" s="1"/>
  <c r="E8" i="3"/>
  <c r="E7" i="3" s="1"/>
  <c r="E6" i="3" s="1"/>
  <c r="G57" i="3"/>
  <c r="G54" i="3"/>
  <c r="G40" i="3"/>
  <c r="G8" i="3"/>
  <c r="G53" i="3" l="1"/>
  <c r="G56" i="3"/>
  <c r="G7" i="3"/>
  <c r="F24" i="2"/>
  <c r="G16" i="2"/>
  <c r="F49" i="2"/>
  <c r="F48" i="2" s="1"/>
  <c r="F99" i="2"/>
  <c r="F7" i="2"/>
  <c r="F6" i="2" s="1"/>
  <c r="F32" i="2"/>
  <c r="F57" i="2"/>
  <c r="F131" i="2"/>
  <c r="F94" i="2" s="1"/>
  <c r="F168" i="2"/>
  <c r="F198" i="2"/>
  <c r="F194" i="2" s="1"/>
  <c r="F207" i="2"/>
  <c r="G16" i="3"/>
  <c r="G32" i="3"/>
  <c r="D52" i="3"/>
  <c r="E52" i="3"/>
  <c r="G36" i="3"/>
  <c r="G26" i="3"/>
  <c r="G21" i="3"/>
  <c r="E15" i="3"/>
  <c r="E10" i="3" s="1"/>
  <c r="D15" i="3"/>
  <c r="G12" i="3"/>
  <c r="G52" i="3" l="1"/>
  <c r="G11" i="3"/>
  <c r="G6" i="3"/>
  <c r="F31" i="2"/>
  <c r="F5" i="2" s="1"/>
  <c r="E5" i="3"/>
  <c r="G15" i="3"/>
  <c r="C66" i="1" l="1"/>
  <c r="C65" i="1" s="1"/>
  <c r="C64" i="1" s="1"/>
  <c r="D6" i="1" l="1"/>
  <c r="E6" i="1"/>
  <c r="D212" i="2"/>
  <c r="D211" i="2" s="1"/>
  <c r="E212" i="2"/>
  <c r="E211" i="2" s="1"/>
  <c r="D209" i="2"/>
  <c r="D208" i="2" s="1"/>
  <c r="E209" i="2"/>
  <c r="E208" i="2" s="1"/>
  <c r="G209" i="2"/>
  <c r="G208" i="2" s="1"/>
  <c r="C212" i="2"/>
  <c r="C209" i="2"/>
  <c r="C208" i="2" s="1"/>
  <c r="G6" i="1" l="1"/>
  <c r="D5" i="1"/>
  <c r="E5" i="1"/>
  <c r="E207" i="2"/>
  <c r="D207" i="2"/>
  <c r="D215" i="2"/>
  <c r="D214" i="2" s="1"/>
  <c r="E215" i="2"/>
  <c r="E214" i="2" s="1"/>
  <c r="D204" i="2"/>
  <c r="E204" i="2"/>
  <c r="D202" i="2"/>
  <c r="E202" i="2"/>
  <c r="D199" i="2"/>
  <c r="E199" i="2"/>
  <c r="D195" i="2"/>
  <c r="E195" i="2"/>
  <c r="D191" i="2"/>
  <c r="E191" i="2"/>
  <c r="D189" i="2"/>
  <c r="E189" i="2"/>
  <c r="D183" i="2"/>
  <c r="E183" i="2"/>
  <c r="D179" i="2"/>
  <c r="E179" i="2"/>
  <c r="D177" i="2"/>
  <c r="E177" i="2"/>
  <c r="D172" i="2"/>
  <c r="E172" i="2"/>
  <c r="D169" i="2"/>
  <c r="E169" i="2"/>
  <c r="D165" i="2"/>
  <c r="D164" i="2" s="1"/>
  <c r="E165" i="2"/>
  <c r="E164" i="2" s="1"/>
  <c r="D158" i="2"/>
  <c r="E158" i="2"/>
  <c r="D154" i="2"/>
  <c r="E154" i="2"/>
  <c r="D146" i="2"/>
  <c r="D139" i="2" s="1"/>
  <c r="E146" i="2"/>
  <c r="E139" i="2" s="1"/>
  <c r="D137" i="2"/>
  <c r="E137" i="2"/>
  <c r="D133" i="2"/>
  <c r="E133" i="2"/>
  <c r="D125" i="2"/>
  <c r="E125" i="2"/>
  <c r="D120" i="2"/>
  <c r="D115" i="2" s="1"/>
  <c r="E120" i="2"/>
  <c r="E115" i="2" s="1"/>
  <c r="D113" i="2"/>
  <c r="E113" i="2"/>
  <c r="D111" i="2"/>
  <c r="E111" i="2"/>
  <c r="D108" i="2"/>
  <c r="E108" i="2"/>
  <c r="D104" i="2"/>
  <c r="E104" i="2"/>
  <c r="D100" i="2"/>
  <c r="E100" i="2"/>
  <c r="D95" i="2"/>
  <c r="E95" i="2"/>
  <c r="D92" i="2"/>
  <c r="E92" i="2"/>
  <c r="D89" i="2"/>
  <c r="E89" i="2"/>
  <c r="D86" i="2"/>
  <c r="E86" i="2"/>
  <c r="D81" i="2"/>
  <c r="E81" i="2"/>
  <c r="D79" i="2"/>
  <c r="E79" i="2"/>
  <c r="D58" i="2"/>
  <c r="E58" i="2"/>
  <c r="D54" i="2"/>
  <c r="E54" i="2"/>
  <c r="D52" i="2"/>
  <c r="E52" i="2"/>
  <c r="D46" i="2"/>
  <c r="E46" i="2"/>
  <c r="D43" i="2"/>
  <c r="E43" i="2"/>
  <c r="D41" i="2"/>
  <c r="E41" i="2"/>
  <c r="D33" i="2"/>
  <c r="E33" i="2"/>
  <c r="D28" i="2"/>
  <c r="E28" i="2"/>
  <c r="D25" i="2"/>
  <c r="E25" i="2"/>
  <c r="D16" i="2"/>
  <c r="D15" i="2" s="1"/>
  <c r="E16" i="2"/>
  <c r="E15" i="2" s="1"/>
  <c r="D13" i="2"/>
  <c r="E13" i="2"/>
  <c r="D11" i="2"/>
  <c r="E11" i="2"/>
  <c r="G212" i="2"/>
  <c r="G211" i="2" s="1"/>
  <c r="G207" i="2" s="1"/>
  <c r="G111" i="2"/>
  <c r="G52" i="2"/>
  <c r="G13" i="2"/>
  <c r="G11" i="2"/>
  <c r="E7" i="2" l="1"/>
  <c r="D7" i="2"/>
  <c r="G8" i="2"/>
  <c r="G7" i="2" s="1"/>
  <c r="G5" i="1"/>
  <c r="G28" i="2"/>
  <c r="G89" i="2"/>
  <c r="G95" i="2"/>
  <c r="G86" i="2"/>
  <c r="G165" i="2"/>
  <c r="G164" i="2" s="1"/>
  <c r="D49" i="2"/>
  <c r="D57" i="2"/>
  <c r="D24" i="2"/>
  <c r="G199" i="2"/>
  <c r="G191" i="2"/>
  <c r="G172" i="2"/>
  <c r="G125" i="2"/>
  <c r="G108" i="2"/>
  <c r="G100" i="2"/>
  <c r="G79" i="2"/>
  <c r="G46" i="2"/>
  <c r="G33" i="2"/>
  <c r="G43" i="2"/>
  <c r="G81" i="2"/>
  <c r="G92" i="2"/>
  <c r="G54" i="2"/>
  <c r="G49" i="2" s="1"/>
  <c r="G113" i="2"/>
  <c r="G179" i="2"/>
  <c r="G204" i="2"/>
  <c r="G202" i="2"/>
  <c r="G189" i="2"/>
  <c r="E57" i="2"/>
  <c r="G177" i="2"/>
  <c r="G183" i="2"/>
  <c r="G195" i="2"/>
  <c r="G215" i="2"/>
  <c r="G214" i="2" s="1"/>
  <c r="G15" i="2"/>
  <c r="G146" i="2"/>
  <c r="G139" i="2" s="1"/>
  <c r="E24" i="2"/>
  <c r="G120" i="2"/>
  <c r="G115" i="2" s="1"/>
  <c r="G25" i="2"/>
  <c r="G41" i="2"/>
  <c r="G169" i="2"/>
  <c r="G104" i="2"/>
  <c r="G158" i="2"/>
  <c r="G154" i="2"/>
  <c r="G137" i="2"/>
  <c r="G133" i="2"/>
  <c r="G58" i="2"/>
  <c r="E198" i="2"/>
  <c r="E194" i="2" s="1"/>
  <c r="D198" i="2"/>
  <c r="D194" i="2" s="1"/>
  <c r="E168" i="2"/>
  <c r="D168" i="2"/>
  <c r="E131" i="2"/>
  <c r="D131" i="2"/>
  <c r="E99" i="2"/>
  <c r="D99" i="2"/>
  <c r="E49" i="2"/>
  <c r="E32" i="2"/>
  <c r="D32" i="2"/>
  <c r="G24" i="2" l="1"/>
  <c r="G6" i="2" s="1"/>
  <c r="D6" i="2"/>
  <c r="D48" i="2"/>
  <c r="G131" i="2"/>
  <c r="G99" i="2"/>
  <c r="G198" i="2"/>
  <c r="G194" i="2" s="1"/>
  <c r="G168" i="2"/>
  <c r="G57" i="2"/>
  <c r="G48" i="2" s="1"/>
  <c r="G32" i="2"/>
  <c r="E6" i="2"/>
  <c r="E48" i="2"/>
  <c r="D94" i="2"/>
  <c r="E94" i="2"/>
  <c r="D50" i="3"/>
  <c r="D49" i="3" s="1"/>
  <c r="D10" i="3" l="1"/>
  <c r="D5" i="3" s="1"/>
  <c r="D31" i="2"/>
  <c r="D5" i="2" s="1"/>
  <c r="G94" i="2"/>
  <c r="G31" i="2" s="1"/>
  <c r="G5" i="2" s="1"/>
  <c r="E31" i="2"/>
  <c r="E5" i="2" s="1"/>
  <c r="C8" i="3"/>
  <c r="C7" i="3" s="1"/>
  <c r="C6" i="3" s="1"/>
  <c r="C12" i="3"/>
  <c r="C16" i="3"/>
  <c r="C21" i="3"/>
  <c r="C26" i="3"/>
  <c r="C32" i="3"/>
  <c r="C36" i="3"/>
  <c r="C40" i="3"/>
  <c r="C45" i="3"/>
  <c r="C50" i="3"/>
  <c r="C54" i="3"/>
  <c r="C57" i="3"/>
  <c r="G50" i="3" l="1"/>
  <c r="C49" i="3"/>
  <c r="C11" i="3"/>
  <c r="C44" i="3"/>
  <c r="C56" i="3"/>
  <c r="C53" i="3"/>
  <c r="C15" i="3"/>
  <c r="G49" i="3" l="1"/>
  <c r="C52" i="3"/>
  <c r="C10" i="3"/>
  <c r="G10" i="3" l="1"/>
  <c r="C5" i="3"/>
  <c r="C92" i="2"/>
  <c r="C11" i="2" l="1"/>
  <c r="C13" i="2"/>
  <c r="C16" i="2"/>
  <c r="C25" i="2"/>
  <c r="C28" i="2"/>
  <c r="C33" i="2"/>
  <c r="C41" i="2"/>
  <c r="C43" i="2"/>
  <c r="C46" i="2"/>
  <c r="C52" i="2"/>
  <c r="C54" i="2"/>
  <c r="C58" i="2"/>
  <c r="C79" i="2"/>
  <c r="C81" i="2"/>
  <c r="C86" i="2"/>
  <c r="C89" i="2"/>
  <c r="C95" i="2"/>
  <c r="C100" i="2"/>
  <c r="C104" i="2"/>
  <c r="C108" i="2"/>
  <c r="C111" i="2"/>
  <c r="C113" i="2"/>
  <c r="C120" i="2"/>
  <c r="C125" i="2"/>
  <c r="C133" i="2"/>
  <c r="C137" i="2"/>
  <c r="C146" i="2"/>
  <c r="C139" i="2" s="1"/>
  <c r="C154" i="2"/>
  <c r="C158" i="2"/>
  <c r="C165" i="2"/>
  <c r="C169" i="2"/>
  <c r="C172" i="2"/>
  <c r="C177" i="2"/>
  <c r="C179" i="2"/>
  <c r="C183" i="2"/>
  <c r="C189" i="2"/>
  <c r="C191" i="2"/>
  <c r="C195" i="2"/>
  <c r="C199" i="2"/>
  <c r="C202" i="2"/>
  <c r="C204" i="2"/>
  <c r="C215" i="2"/>
  <c r="C7" i="2" l="1"/>
  <c r="C211" i="2"/>
  <c r="C207" i="2" s="1"/>
  <c r="C164" i="2"/>
  <c r="C115" i="2"/>
  <c r="C15" i="2"/>
  <c r="C214" i="2"/>
  <c r="C49" i="2"/>
  <c r="C24" i="2"/>
  <c r="C198" i="2"/>
  <c r="C32" i="2"/>
  <c r="C57" i="2"/>
  <c r="C99" i="2"/>
  <c r="C131" i="2"/>
  <c r="C168" i="2"/>
  <c r="C194" i="2" l="1"/>
  <c r="C48" i="2"/>
  <c r="C6" i="2"/>
  <c r="C94" i="2"/>
  <c r="C31" i="2" l="1"/>
  <c r="C5" i="2" l="1"/>
  <c r="C11" i="1" l="1"/>
  <c r="C14" i="1"/>
  <c r="C16" i="1"/>
  <c r="C19" i="1"/>
  <c r="C21" i="1"/>
  <c r="C24" i="1"/>
  <c r="C28" i="1"/>
  <c r="C31" i="1"/>
  <c r="C33" i="1"/>
  <c r="C36" i="1"/>
  <c r="C40" i="1"/>
  <c r="C46" i="1"/>
  <c r="C48" i="1"/>
  <c r="C51" i="1"/>
  <c r="C53" i="1"/>
  <c r="C57" i="1"/>
  <c r="C59" i="1"/>
  <c r="C62" i="1"/>
  <c r="C10" i="1" l="1"/>
  <c r="C61" i="1"/>
  <c r="C39" i="1"/>
  <c r="C35" i="1"/>
  <c r="C23" i="1"/>
  <c r="C18" i="1"/>
  <c r="C13" i="1"/>
  <c r="C56" i="1"/>
  <c r="C50" i="1"/>
  <c r="C45" i="1"/>
  <c r="C27" i="1"/>
  <c r="C55" i="1" l="1"/>
  <c r="C44" i="1"/>
  <c r="C38" i="1"/>
  <c r="C26" i="1"/>
  <c r="C7" i="1" l="1"/>
  <c r="C5" i="1" s="1"/>
</calcChain>
</file>

<file path=xl/sharedStrings.xml><?xml version="1.0" encoding="utf-8"?>
<sst xmlns="http://schemas.openxmlformats.org/spreadsheetml/2006/main" count="359" uniqueCount="306">
  <si>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</si>
  <si>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</si>
  <si>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</si>
  <si>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</si>
  <si>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</si>
  <si>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</si>
  <si>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</si>
  <si>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</si>
  <si>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</si>
  <si>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</si>
  <si>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</si>
  <si>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</si>
  <si>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</si>
  <si>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</si>
  <si>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</si>
  <si>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</si>
  <si>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</si>
  <si>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</si>
  <si>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</si>
  <si>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</si>
  <si>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</si>
  <si>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</si>
  <si>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</si>
  <si>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</si>
  <si>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</si>
  <si>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</si>
  <si>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</si>
  <si>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</si>
  <si>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</si>
  <si>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</si>
  <si>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</si>
  <si>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</si>
  <si>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</si>
  <si>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</si>
  <si>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</si>
  <si>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</si>
  <si>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</si>
  <si>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</si>
  <si>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</si>
  <si>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</si>
  <si>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</si>
  <si>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</si>
  <si>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</si>
  <si>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</si>
  <si>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</si>
  <si>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</si>
  <si>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</si>
  <si>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</si>
  <si>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</si>
  <si>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</si>
  <si>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</si>
  <si>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</si>
  <si>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</si>
  <si>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</si>
  <si>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</si>
  <si>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</si>
  <si>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</si>
  <si>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</si>
  <si>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</si>
  <si>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</si>
  <si>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</si>
  <si>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</si>
  <si>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31219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</si>
  <si>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</si>
  <si>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</si>
  <si>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</si>
  <si>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</si>
  <si>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</si>
  <si>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</si>
  <si>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</si>
  <si>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</si>
  <si>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</si>
  <si>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</si>
  <si>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</si>
  <si>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</si>
  <si>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</si>
  <si>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</si>
  <si>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</si>
  <si>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</si>
  <si>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</si>
  <si>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</si>
  <si>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</si>
  <si>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</si>
  <si>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</si>
  <si>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</si>
  <si>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</si>
  <si>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</si>
  <si>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</si>
  <si>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</si>
  <si>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</si>
  <si>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</si>
  <si>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</si>
  <si>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</si>
  <si>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</si>
  <si>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</si>
  <si>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</si>
  <si>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</si>
  <si>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</si>
  <si>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</si>
  <si>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</si>
  <si>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</si>
  <si>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</si>
  <si>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</si>
  <si>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</si>
  <si>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</si>
  <si>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</si>
  <si>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</si>
  <si>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</si>
  <si>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</si>
  <si>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</si>
  <si>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</si>
  <si>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</si>
  <si>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</si>
  <si>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</si>
  <si>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</si>
  <si>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</si>
  <si>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</si>
  <si>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</si>
  <si>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</si>
  <si>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</si>
  <si>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</si>
  <si>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</si>
  <si>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</si>
  <si>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</si>
  <si>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</si>
  <si>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</si>
  <si>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</si>
  <si>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</si>
  <si>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</si>
  <si>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</si>
  <si>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</si>
  <si>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</si>
  <si>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</si>
  <si>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</si>
  <si>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</si>
  <si>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</si>
  <si>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</si>
  <si>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</si>
  <si>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</si>
  <si>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</si>
  <si>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</si>
  <si>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</si>
  <si>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</si>
  <si>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</si>
  <si>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</si>
  <si>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</si>
  <si>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</si>
  <si>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</si>
  <si>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</si>
  <si>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</si>
  <si>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</si>
  <si>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</si>
  <si>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</si>
  <si>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</si>
  <si>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</si>
  <si>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</si>
  <si>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</si>
  <si>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</si>
  <si>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</si>
  <si>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</si>
  <si>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</si>
  <si>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</si>
  <si>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</si>
  <si>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</si>
  <si>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</si>
  <si>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</si>
  <si>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</si>
  <si>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</si>
  <si>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</si>
  <si>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</si>
  <si>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</si>
  <si>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</si>
  <si>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</si>
  <si>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</si>
  <si>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</si>
  <si>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</si>
  <si>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</si>
  <si>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</si>
  <si>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</si>
  <si>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</si>
  <si>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</si>
  <si>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</si>
  <si>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</si>
  <si>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</si>
  <si>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</si>
  <si>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</si>
  <si>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</si>
  <si>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</si>
  <si>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</si>
  <si>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</si>
  <si>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</si>
  <si>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</si>
  <si>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</si>
  <si>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</si>
  <si>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</si>
  <si>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</si>
  <si>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</si>
  <si>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</si>
  <si>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</si>
  <si>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</si>
  <si>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troškova službenog puta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</si>
  <si>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</si>
  <si>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</si>
  <si>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</si>
  <si>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</si>
  <si>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</si>
  <si>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</si>
  <si>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</si>
  <si>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</si>
  <si>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</si>
  <si>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</si>
  <si>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</si>
  <si>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</si>
  <si>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</si>
  <si>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</si>
  <si>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</si>
  <si>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</si>
  <si>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</si>
  <si>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</si>
  <si>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</si>
  <si>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</si>
  <si>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</si>
  <si>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</si>
  <si>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</si>
  <si>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</si>
  <si>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Kamate za primljene kredite i zajmove</t>
  </si>
  <si>
    <t>Kamate za primljene kredite od tuzemnih kreditnih institucija izvan javnog sektora</t>
  </si>
  <si>
    <t>Kamate za primljene kredite od tuzemnih kreditnih institucija- nerealizirane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</si>
  <si>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</si>
  <si>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</si>
  <si>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</si>
  <si>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</si>
  <si>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</si>
  <si>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</si>
  <si>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</si>
  <si>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</si>
  <si>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</si>
  <si>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Pomoći dane u inozemstvo i unutar općeg proračuna</t>
  </si>
  <si>
    <t>Ostali rashodi</t>
  </si>
  <si>
    <t>38117</t>
  </si>
  <si>
    <t xml:space="preserve">Tekuće donacije građanima i kućanstvima  </t>
  </si>
  <si>
    <t>38129</t>
  </si>
  <si>
    <t>Ostale tekuće donacije u naravi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</si>
  <si>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</si>
  <si>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</si>
  <si>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</si>
  <si>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</si>
  <si>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</si>
  <si>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</si>
  <si>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</si>
  <si>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</si>
  <si>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</si>
  <si>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</si>
  <si>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</si>
  <si>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</si>
  <si>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</si>
  <si>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</si>
  <si>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</si>
  <si>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</si>
  <si>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</si>
  <si>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</si>
  <si>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</si>
  <si>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</si>
  <si>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</si>
  <si>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</si>
  <si>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</si>
  <si>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</si>
  <si>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</si>
  <si>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</si>
  <si>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</si>
  <si>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</si>
  <si>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</si>
  <si>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</si>
  <si>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</si>
  <si>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</si>
  <si>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</si>
  <si>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</si>
  <si>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</si>
  <si>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</si>
  <si>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</si>
  <si>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</si>
  <si>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</si>
  <si>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</si>
  <si>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</si>
  <si>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</si>
  <si>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</si>
  <si>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</si>
  <si>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</si>
  <si>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</si>
  <si>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u ostalu nefinancijsku imovinu</t>
  </si>
  <si>
    <t>Plan 2022</t>
  </si>
  <si>
    <t>Novi plan 2022</t>
  </si>
  <si>
    <t>Revizorske usluge</t>
  </si>
  <si>
    <t>Usluge vještačenja</t>
  </si>
  <si>
    <t>Pomoći proračunskim korisnicima drugih proračuna</t>
  </si>
  <si>
    <t>Tekuće pomoći proračunskim korisnicima drugih proračuna</t>
  </si>
  <si>
    <t>Ostali prihodi</t>
  </si>
  <si>
    <t xml:space="preserve">Povećanje / smanjenje
13. sjednica UV
03.05.2022 </t>
  </si>
  <si>
    <t xml:space="preserve">Povećanje / smanjenje
20. sjednica UV
26.10.2022 </t>
  </si>
  <si>
    <t>Pomoći od međunarodnih organizacija</t>
  </si>
  <si>
    <t>Tekuće pomoći od međunarodnih organizacija</t>
  </si>
  <si>
    <t xml:space="preserve">Povećanje / smanjenje
22. sjednica UV
21.12.2022 </t>
  </si>
  <si>
    <t>Ostale intelektualne usluge - ostali projekti i usluge</t>
  </si>
  <si>
    <t>PLAN PRIHODA POSLOVANJA ZA 2022. GODINU - III. Rebalans</t>
  </si>
  <si>
    <t>PLAN RASHODA POSLOVANJA ZA 2022. GODINU - III. Rebalans</t>
  </si>
  <si>
    <t>PLAN RASHODA ZA NABAVU NEFINANCIJSKE IMOVINE ZA 2022. GODINU - III.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</si>
</sst>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002060"/>
      <name val="Calibri Light"/>
      <family val="2"/>
      <charset val="238"/>
      <scheme val="major"/>
    </font>
    <font>
      <sz val="10"/>
      <color rgb="FF002060"/>
      <name val="Calibri Light"/>
      <family val="2"/>
      <charset val="238"/>
      <scheme val="major"/>
    </font>
    <font>
      <sz val="8"/>
      <color rgb="FF002060"/>
      <name val="Calibri Light"/>
      <family val="2"/>
      <charset val="238"/>
      <scheme val="major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9" tint="0.39997558519241921"/>
        <bgColor rgb="FFB3C5DB"/>
      </patternFill>
    </fill>
    <fill>
      <patternFill patternType="solid">
        <fgColor rgb="FFCBD8E7"/>
        <bgColor rgb="FFB3C5DB"/>
      </patternFill>
    </fill>
    <fill>
      <patternFill patternType="solid">
        <fgColor rgb="FFE6EBF2"/>
        <bgColor rgb="FFB3C5DB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13" borderId="3" xfId="0" applyFont="1" applyFill="1" applyBorder="1" applyAlignment="1">
      <alignment horizontal="right" vertical="center"/>
    </xf>
    <xf numFmtId="0" fontId="3" fillId="13" borderId="3" xfId="0" applyFont="1" applyFill="1" applyBorder="1" applyAlignment="1">
      <alignment vertical="center"/>
    </xf>
    <xf numFmtId="3" fontId="3" fillId="13" borderId="3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0" fontId="3" fillId="14" borderId="3" xfId="0" applyFont="1" applyFill="1" applyBorder="1" applyAlignment="1">
      <alignment horizontal="right" vertical="center"/>
    </xf>
    <xf numFmtId="0" fontId="3" fillId="14" borderId="3" xfId="0" applyFont="1" applyFill="1" applyBorder="1" applyAlignment="1">
      <alignment vertical="center"/>
    </xf>
    <xf numFmtId="3" fontId="3" fillId="14" borderId="3" xfId="0" applyNumberFormat="1" applyFont="1" applyFill="1" applyBorder="1" applyAlignment="1">
      <alignment horizontal="right" vertical="center"/>
    </xf>
    <xf numFmtId="0" fontId="3" fillId="11" borderId="3" xfId="0" applyFont="1" applyFill="1" applyBorder="1" applyAlignment="1">
      <alignment horizontal="right" vertical="center"/>
    </xf>
    <xf numFmtId="0" fontId="3" fillId="11" borderId="3" xfId="0" applyFont="1" applyFill="1" applyBorder="1" applyAlignment="1">
      <alignment vertical="center"/>
    </xf>
    <xf numFmtId="3" fontId="3" fillId="11" borderId="3" xfId="0" applyNumberFormat="1" applyFont="1" applyFill="1" applyBorder="1" applyAlignment="1">
      <alignment horizontal="right" vertical="center"/>
    </xf>
    <xf numFmtId="0" fontId="3" fillId="12" borderId="3" xfId="0" applyFont="1" applyFill="1" applyBorder="1" applyAlignment="1">
      <alignment horizontal="right" vertical="center"/>
    </xf>
    <xf numFmtId="0" fontId="3" fillId="12" borderId="3" xfId="0" applyFont="1" applyFill="1" applyBorder="1" applyAlignment="1">
      <alignment vertical="center"/>
    </xf>
    <xf numFmtId="3" fontId="3" fillId="12" borderId="3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3" fillId="14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/>
    <xf numFmtId="3" fontId="4" fillId="0" borderId="0" xfId="0" applyNumberFormat="1" applyFont="1" applyAlignment="1">
      <alignment vertical="center"/>
    </xf>
    <xf numFmtId="3" fontId="3" fillId="13" borderId="3" xfId="0" applyNumberFormat="1" applyFont="1" applyFill="1" applyBorder="1" applyAlignment="1">
      <alignment vertical="center"/>
    </xf>
    <xf numFmtId="3" fontId="6" fillId="0" borderId="0" xfId="0" applyNumberFormat="1" applyFont="1"/>
    <xf numFmtId="3" fontId="3" fillId="14" borderId="3" xfId="0" applyNumberFormat="1" applyFont="1" applyFill="1" applyBorder="1" applyAlignment="1">
      <alignment vertical="center"/>
    </xf>
    <xf numFmtId="3" fontId="3" fillId="11" borderId="3" xfId="0" applyNumberFormat="1" applyFont="1" applyFill="1" applyBorder="1" applyAlignment="1">
      <alignment vertical="center"/>
    </xf>
    <xf numFmtId="3" fontId="3" fillId="12" borderId="3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3" fillId="15" borderId="3" xfId="0" applyFont="1" applyFill="1" applyBorder="1" applyAlignment="1">
      <alignment horizontal="right" vertical="center"/>
    </xf>
    <xf numFmtId="0" fontId="3" fillId="15" borderId="3" xfId="0" applyFont="1" applyFill="1" applyBorder="1" applyAlignment="1">
      <alignment vertical="center"/>
    </xf>
    <xf numFmtId="3" fontId="3" fillId="15" borderId="3" xfId="0" applyNumberFormat="1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0" fontId="4" fillId="12" borderId="3" xfId="0" applyFont="1" applyFill="1" applyBorder="1" applyAlignment="1">
      <alignment vertical="center"/>
    </xf>
    <xf numFmtId="0" fontId="7" fillId="0" borderId="0" xfId="0" applyFont="1"/>
    <xf numFmtId="0" fontId="3" fillId="3" borderId="3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0" fontId="3" fillId="17" borderId="3" xfId="0" applyFont="1" applyFill="1" applyBorder="1" applyAlignment="1">
      <alignment vertical="center"/>
    </xf>
    <xf numFmtId="3" fontId="3" fillId="17" borderId="3" xfId="0" applyNumberFormat="1" applyFont="1" applyFill="1" applyBorder="1" applyAlignment="1">
      <alignment vertical="center"/>
    </xf>
    <xf numFmtId="0" fontId="3" fillId="18" borderId="3" xfId="0" applyFont="1" applyFill="1" applyBorder="1" applyAlignment="1">
      <alignment vertical="center"/>
    </xf>
    <xf numFmtId="3" fontId="3" fillId="18" borderId="3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3" fontId="3" fillId="8" borderId="3" xfId="0" applyNumberFormat="1" applyFont="1" applyFill="1" applyBorder="1" applyAlignment="1">
      <alignment vertical="center"/>
    </xf>
    <xf numFmtId="0" fontId="3" fillId="16" borderId="3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3" fontId="3" fillId="10" borderId="3" xfId="0" applyNumberFormat="1" applyFont="1" applyFill="1" applyBorder="1" applyAlignment="1">
      <alignment vertical="center"/>
    </xf>
    <xf numFmtId="164" fontId="6" fillId="0" borderId="0" xfId="0" applyNumberFormat="1" applyFont="1"/>
    <xf numFmtId="0" fontId="3" fillId="0" borderId="2" xfId="1" applyFont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colors>
    <mruColors>
      <color rgb="FFE6EBF2"/>
      <color rgb="FFCBD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tabColor theme="9" tint="0.39997558519241921"/>
    <pageSetUpPr fitToPage="1"/>
  </sheetPr>
  <dimension ref="A1:I67"/>
  <sheetViews>
    <sheetView tabSelected="1" workbookViewId="0">
      <selection sqref="A1:G1"/>
    </sheetView>
  </sheetViews>
  <sheetFormatPr defaultRowHeight="15" x14ac:dyDescent="0.25"/>
  <cols>
    <col min="1" max="1" width="10.7109375" style="11" customWidth="1"/>
    <col min="2" max="2" width="60.7109375" style="11" customWidth="1"/>
    <col min="3" max="7" width="20.7109375" style="11" customWidth="1"/>
    <col min="8" max="16384" width="9.140625" style="32"/>
  </cols>
  <sheetData>
    <row r="1" spans="1:9" ht="20.100000000000001" customHeight="1" thickBot="1" x14ac:dyDescent="0.3">
      <c r="A1" s="67" t="s">
        <v>303</v>
      </c>
      <c r="B1" s="67"/>
      <c r="C1" s="67"/>
      <c r="D1" s="67"/>
      <c r="E1" s="67"/>
      <c r="F1" s="67"/>
      <c r="G1" s="67"/>
    </row>
    <row r="2" spans="1:9" ht="15.75" thickTop="1" x14ac:dyDescent="0.25"/>
    <row r="3" spans="1:9" ht="51" x14ac:dyDescent="0.25">
      <c r="A3" s="4" t="s">
        <v>0</v>
      </c>
      <c r="B3" s="4" t="s">
        <v>1</v>
      </c>
      <c r="C3" s="4" t="s">
        <v>290</v>
      </c>
      <c r="D3" s="4" t="s">
        <v>297</v>
      </c>
      <c r="E3" s="4" t="s">
        <v>298</v>
      </c>
      <c r="F3" s="4" t="s">
        <v>301</v>
      </c>
      <c r="G3" s="4" t="s">
        <v>291</v>
      </c>
    </row>
    <row r="4" spans="1:9" s="46" customFormat="1" ht="9.9499999999999993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/>
      <c r="G4" s="6">
        <v>6</v>
      </c>
    </row>
    <row r="5" spans="1:9" ht="20.100000000000001" customHeight="1" x14ac:dyDescent="0.25">
      <c r="A5" s="47">
        <v>6</v>
      </c>
      <c r="B5" s="47" t="s">
        <v>2</v>
      </c>
      <c r="C5" s="48">
        <f>C6+C26+C38+C44+C55+C64</f>
        <v>212150000</v>
      </c>
      <c r="D5" s="48">
        <f t="shared" ref="D5:E5" si="0">D6+D26+D38+D44+D55+D64</f>
        <v>-8295000</v>
      </c>
      <c r="E5" s="48">
        <f t="shared" si="0"/>
        <v>-21255000</v>
      </c>
      <c r="F5" s="48">
        <f>F6+F26+F38+F44+F55+F64</f>
        <v>-130000</v>
      </c>
      <c r="G5" s="48">
        <f>G6+G26+G38+G44+G55+G64</f>
        <v>182470000</v>
      </c>
      <c r="I5" s="35"/>
    </row>
    <row r="6" spans="1:9" ht="20.100000000000001" customHeight="1" x14ac:dyDescent="0.25">
      <c r="A6" s="49">
        <v>63</v>
      </c>
      <c r="B6" s="49" t="s">
        <v>3</v>
      </c>
      <c r="C6" s="50">
        <f>C10+C13+C18+C23+C7</f>
        <v>15492000</v>
      </c>
      <c r="D6" s="50">
        <f t="shared" ref="D6:G6" si="1">D10+D13+D18+D23+D7</f>
        <v>0</v>
      </c>
      <c r="E6" s="50">
        <f t="shared" si="1"/>
        <v>-4882000</v>
      </c>
      <c r="F6" s="50">
        <f>F10+F13+F18+F23+F7</f>
        <v>935000</v>
      </c>
      <c r="G6" s="50">
        <f t="shared" si="1"/>
        <v>11545000</v>
      </c>
      <c r="I6" s="35"/>
    </row>
    <row r="7" spans="1:9" ht="20.100000000000001" customHeight="1" x14ac:dyDescent="0.25">
      <c r="A7" s="51">
        <v>632</v>
      </c>
      <c r="B7" s="51" t="s">
        <v>299</v>
      </c>
      <c r="C7" s="52">
        <f>C8</f>
        <v>0</v>
      </c>
      <c r="D7" s="52">
        <f t="shared" ref="D7:G8" si="2">D8</f>
        <v>0</v>
      </c>
      <c r="E7" s="52">
        <f t="shared" si="2"/>
        <v>0</v>
      </c>
      <c r="F7" s="52">
        <f t="shared" si="2"/>
        <v>30000</v>
      </c>
      <c r="G7" s="52">
        <f t="shared" si="2"/>
        <v>30000</v>
      </c>
      <c r="I7" s="35"/>
    </row>
    <row r="8" spans="1:9" ht="20.100000000000001" customHeight="1" x14ac:dyDescent="0.25">
      <c r="A8" s="53">
        <v>6321</v>
      </c>
      <c r="B8" s="53" t="s">
        <v>300</v>
      </c>
      <c r="C8" s="54">
        <f>C9</f>
        <v>0</v>
      </c>
      <c r="D8" s="54">
        <f t="shared" si="2"/>
        <v>0</v>
      </c>
      <c r="E8" s="54">
        <f t="shared" si="2"/>
        <v>0</v>
      </c>
      <c r="F8" s="54">
        <f t="shared" si="2"/>
        <v>30000</v>
      </c>
      <c r="G8" s="54">
        <f t="shared" si="2"/>
        <v>30000</v>
      </c>
      <c r="I8" s="35"/>
    </row>
    <row r="9" spans="1:9" ht="20.100000000000001" customHeight="1" x14ac:dyDescent="0.25">
      <c r="A9" s="24">
        <v>63211</v>
      </c>
      <c r="B9" s="24" t="s">
        <v>300</v>
      </c>
      <c r="C9" s="39">
        <v>0</v>
      </c>
      <c r="D9" s="39">
        <v>0</v>
      </c>
      <c r="E9" s="39">
        <v>0</v>
      </c>
      <c r="F9" s="39">
        <v>30000</v>
      </c>
      <c r="G9" s="39">
        <f>SUM(C9:F9)</f>
        <v>30000</v>
      </c>
      <c r="I9" s="35"/>
    </row>
    <row r="10" spans="1:9" ht="20.100000000000001" customHeight="1" x14ac:dyDescent="0.25">
      <c r="A10" s="55">
        <v>634</v>
      </c>
      <c r="B10" s="55" t="s">
        <v>4</v>
      </c>
      <c r="C10" s="56">
        <f t="shared" ref="C10:G10" si="3">C11</f>
        <v>5000000</v>
      </c>
      <c r="D10" s="56">
        <f t="shared" si="3"/>
        <v>0</v>
      </c>
      <c r="E10" s="56">
        <f t="shared" si="3"/>
        <v>0</v>
      </c>
      <c r="F10" s="56">
        <f t="shared" si="3"/>
        <v>0</v>
      </c>
      <c r="G10" s="56">
        <f t="shared" si="3"/>
        <v>5000000</v>
      </c>
      <c r="I10" s="35"/>
    </row>
    <row r="11" spans="1:9" ht="20.100000000000001" customHeight="1" x14ac:dyDescent="0.25">
      <c r="A11" s="57">
        <v>6341</v>
      </c>
      <c r="B11" s="57" t="s">
        <v>5</v>
      </c>
      <c r="C11" s="58">
        <f t="shared" ref="C11:G11" si="4">C12</f>
        <v>5000000</v>
      </c>
      <c r="D11" s="58">
        <f t="shared" si="4"/>
        <v>0</v>
      </c>
      <c r="E11" s="58">
        <f t="shared" si="4"/>
        <v>0</v>
      </c>
      <c r="F11" s="58">
        <f t="shared" si="4"/>
        <v>0</v>
      </c>
      <c r="G11" s="58">
        <f t="shared" si="4"/>
        <v>5000000</v>
      </c>
      <c r="I11" s="35"/>
    </row>
    <row r="12" spans="1:9" ht="20.100000000000001" customHeight="1" x14ac:dyDescent="0.25">
      <c r="A12" s="24">
        <v>63414</v>
      </c>
      <c r="B12" s="24" t="s">
        <v>6</v>
      </c>
      <c r="C12" s="39">
        <v>5000000</v>
      </c>
      <c r="D12" s="39">
        <v>0</v>
      </c>
      <c r="E12" s="39">
        <v>0</v>
      </c>
      <c r="F12" s="39">
        <v>0</v>
      </c>
      <c r="G12" s="39">
        <f>SUM(C12:F12)</f>
        <v>5000000</v>
      </c>
      <c r="I12" s="35"/>
    </row>
    <row r="13" spans="1:9" ht="20.100000000000001" customHeight="1" x14ac:dyDescent="0.25">
      <c r="A13" s="55">
        <v>636</v>
      </c>
      <c r="B13" s="55" t="s">
        <v>7</v>
      </c>
      <c r="C13" s="56">
        <f t="shared" ref="C13" si="5">C14+C16</f>
        <v>800000</v>
      </c>
      <c r="D13" s="56">
        <f t="shared" ref="D13:G13" si="6">D14+D16</f>
        <v>0</v>
      </c>
      <c r="E13" s="56">
        <f t="shared" si="6"/>
        <v>660000</v>
      </c>
      <c r="F13" s="56">
        <f t="shared" si="6"/>
        <v>950000</v>
      </c>
      <c r="G13" s="56">
        <f t="shared" si="6"/>
        <v>2410000</v>
      </c>
      <c r="I13" s="35"/>
    </row>
    <row r="14" spans="1:9" ht="20.100000000000001" customHeight="1" x14ac:dyDescent="0.25">
      <c r="A14" s="57">
        <v>6361</v>
      </c>
      <c r="B14" s="57" t="s">
        <v>8</v>
      </c>
      <c r="C14" s="58">
        <f t="shared" ref="C14:G14" si="7">C15</f>
        <v>800000</v>
      </c>
      <c r="D14" s="58">
        <f t="shared" si="7"/>
        <v>0</v>
      </c>
      <c r="E14" s="58">
        <f t="shared" si="7"/>
        <v>660000</v>
      </c>
      <c r="F14" s="58">
        <f t="shared" si="7"/>
        <v>950000</v>
      </c>
      <c r="G14" s="58">
        <f t="shared" si="7"/>
        <v>2410000</v>
      </c>
      <c r="I14" s="35"/>
    </row>
    <row r="15" spans="1:9" ht="20.100000000000001" customHeight="1" x14ac:dyDescent="0.25">
      <c r="A15" s="24">
        <v>63611</v>
      </c>
      <c r="B15" s="24" t="s">
        <v>8</v>
      </c>
      <c r="C15" s="39">
        <v>800000</v>
      </c>
      <c r="D15" s="39">
        <v>0</v>
      </c>
      <c r="E15" s="39">
        <v>660000</v>
      </c>
      <c r="F15" s="39">
        <f>120000+30000+800000</f>
        <v>950000</v>
      </c>
      <c r="G15" s="39">
        <f>SUM(C15:F15)</f>
        <v>2410000</v>
      </c>
      <c r="I15" s="35"/>
    </row>
    <row r="16" spans="1:9" ht="20.100000000000001" customHeight="1" x14ac:dyDescent="0.25">
      <c r="A16" s="57">
        <v>6362</v>
      </c>
      <c r="B16" s="57" t="s">
        <v>9</v>
      </c>
      <c r="C16" s="58">
        <f t="shared" ref="C16:G16" si="8">C17</f>
        <v>0</v>
      </c>
      <c r="D16" s="58">
        <f t="shared" si="8"/>
        <v>0</v>
      </c>
      <c r="E16" s="58">
        <f t="shared" si="8"/>
        <v>0</v>
      </c>
      <c r="F16" s="58">
        <f t="shared" si="8"/>
        <v>0</v>
      </c>
      <c r="G16" s="58">
        <f t="shared" si="8"/>
        <v>0</v>
      </c>
      <c r="I16" s="35"/>
    </row>
    <row r="17" spans="1:9" ht="20.100000000000001" customHeight="1" x14ac:dyDescent="0.25">
      <c r="A17" s="24">
        <v>63621</v>
      </c>
      <c r="B17" s="24" t="s">
        <v>9</v>
      </c>
      <c r="C17" s="39">
        <v>0</v>
      </c>
      <c r="D17" s="39">
        <v>0</v>
      </c>
      <c r="E17" s="39">
        <v>0</v>
      </c>
      <c r="F17" s="39">
        <v>0</v>
      </c>
      <c r="G17" s="39">
        <f>SUM(C17:F17)</f>
        <v>0</v>
      </c>
      <c r="I17" s="35"/>
    </row>
    <row r="18" spans="1:9" ht="20.100000000000001" customHeight="1" x14ac:dyDescent="0.25">
      <c r="A18" s="59">
        <v>638</v>
      </c>
      <c r="B18" s="59" t="s">
        <v>10</v>
      </c>
      <c r="C18" s="60">
        <f t="shared" ref="C18" si="9">C19+C21</f>
        <v>9400000</v>
      </c>
      <c r="D18" s="60">
        <f t="shared" ref="D18:G18" si="10">D19+D21</f>
        <v>0</v>
      </c>
      <c r="E18" s="60">
        <f t="shared" si="10"/>
        <v>-5400000</v>
      </c>
      <c r="F18" s="60">
        <f t="shared" si="10"/>
        <v>0</v>
      </c>
      <c r="G18" s="60">
        <f t="shared" si="10"/>
        <v>4000000</v>
      </c>
      <c r="I18" s="35"/>
    </row>
    <row r="19" spans="1:9" ht="20.100000000000001" customHeight="1" x14ac:dyDescent="0.25">
      <c r="A19" s="61">
        <v>6381</v>
      </c>
      <c r="B19" s="61" t="s">
        <v>11</v>
      </c>
      <c r="C19" s="62">
        <f t="shared" ref="C19:G19" si="11">C20</f>
        <v>1250000</v>
      </c>
      <c r="D19" s="62">
        <f t="shared" si="11"/>
        <v>0</v>
      </c>
      <c r="E19" s="62">
        <f t="shared" si="11"/>
        <v>1750000</v>
      </c>
      <c r="F19" s="62">
        <f t="shared" si="11"/>
        <v>0</v>
      </c>
      <c r="G19" s="62">
        <f t="shared" si="11"/>
        <v>3000000</v>
      </c>
      <c r="I19" s="35"/>
    </row>
    <row r="20" spans="1:9" ht="20.100000000000001" customHeight="1" x14ac:dyDescent="0.25">
      <c r="A20" s="24">
        <v>63811</v>
      </c>
      <c r="B20" s="24" t="s">
        <v>11</v>
      </c>
      <c r="C20" s="39">
        <v>1250000</v>
      </c>
      <c r="D20" s="39">
        <v>0</v>
      </c>
      <c r="E20" s="39">
        <v>1750000</v>
      </c>
      <c r="F20" s="39">
        <v>0</v>
      </c>
      <c r="G20" s="39">
        <f>SUM(C20:F20)</f>
        <v>3000000</v>
      </c>
      <c r="I20" s="35"/>
    </row>
    <row r="21" spans="1:9" ht="20.100000000000001" customHeight="1" x14ac:dyDescent="0.25">
      <c r="A21" s="61">
        <v>6382</v>
      </c>
      <c r="B21" s="61" t="s">
        <v>12</v>
      </c>
      <c r="C21" s="62">
        <f t="shared" ref="C21:G21" si="12">C22</f>
        <v>8150000</v>
      </c>
      <c r="D21" s="62">
        <f t="shared" si="12"/>
        <v>0</v>
      </c>
      <c r="E21" s="62">
        <f t="shared" si="12"/>
        <v>-7150000</v>
      </c>
      <c r="F21" s="62">
        <f t="shared" si="12"/>
        <v>0</v>
      </c>
      <c r="G21" s="62">
        <f t="shared" si="12"/>
        <v>1000000</v>
      </c>
      <c r="I21" s="35"/>
    </row>
    <row r="22" spans="1:9" ht="20.100000000000001" customHeight="1" x14ac:dyDescent="0.25">
      <c r="A22" s="24">
        <v>63821</v>
      </c>
      <c r="B22" s="24" t="s">
        <v>12</v>
      </c>
      <c r="C22" s="39">
        <v>8150000</v>
      </c>
      <c r="D22" s="39">
        <v>0</v>
      </c>
      <c r="E22" s="39">
        <v>-7150000</v>
      </c>
      <c r="F22" s="39"/>
      <c r="G22" s="39">
        <f>SUM(C22:F22)</f>
        <v>1000000</v>
      </c>
      <c r="I22" s="35"/>
    </row>
    <row r="23" spans="1:9" ht="20.100000000000001" customHeight="1" x14ac:dyDescent="0.25">
      <c r="A23" s="59">
        <v>639</v>
      </c>
      <c r="B23" s="59" t="s">
        <v>13</v>
      </c>
      <c r="C23" s="60">
        <f t="shared" ref="C23:G24" si="13">C24</f>
        <v>292000</v>
      </c>
      <c r="D23" s="60">
        <f t="shared" si="13"/>
        <v>0</v>
      </c>
      <c r="E23" s="60">
        <f t="shared" si="13"/>
        <v>-142000</v>
      </c>
      <c r="F23" s="60">
        <f t="shared" si="13"/>
        <v>-45000</v>
      </c>
      <c r="G23" s="60">
        <f t="shared" si="13"/>
        <v>105000</v>
      </c>
      <c r="I23" s="35"/>
    </row>
    <row r="24" spans="1:9" ht="20.100000000000001" customHeight="1" x14ac:dyDescent="0.25">
      <c r="A24" s="61">
        <v>6393</v>
      </c>
      <c r="B24" s="61" t="s">
        <v>14</v>
      </c>
      <c r="C24" s="62">
        <f t="shared" si="13"/>
        <v>292000</v>
      </c>
      <c r="D24" s="62">
        <f t="shared" si="13"/>
        <v>0</v>
      </c>
      <c r="E24" s="62">
        <f t="shared" si="13"/>
        <v>-142000</v>
      </c>
      <c r="F24" s="62">
        <f t="shared" si="13"/>
        <v>-45000</v>
      </c>
      <c r="G24" s="62">
        <f t="shared" si="13"/>
        <v>105000</v>
      </c>
      <c r="I24" s="35"/>
    </row>
    <row r="25" spans="1:9" ht="20.100000000000001" customHeight="1" x14ac:dyDescent="0.25">
      <c r="A25" s="24">
        <v>63931</v>
      </c>
      <c r="B25" s="24" t="s">
        <v>14</v>
      </c>
      <c r="C25" s="44">
        <v>292000</v>
      </c>
      <c r="D25" s="44">
        <v>0</v>
      </c>
      <c r="E25" s="44">
        <v>-142000</v>
      </c>
      <c r="F25" s="44">
        <v>-45000</v>
      </c>
      <c r="G25" s="39">
        <f>SUM(C25:F25)</f>
        <v>105000</v>
      </c>
      <c r="I25" s="35"/>
    </row>
    <row r="26" spans="1:9" ht="20.100000000000001" customHeight="1" x14ac:dyDescent="0.25">
      <c r="A26" s="49">
        <v>64</v>
      </c>
      <c r="B26" s="63" t="s">
        <v>15</v>
      </c>
      <c r="C26" s="50">
        <f t="shared" ref="C26" si="14">C27+C35</f>
        <v>93000</v>
      </c>
      <c r="D26" s="50">
        <f t="shared" ref="D26:G26" si="15">D27+D35</f>
        <v>0</v>
      </c>
      <c r="E26" s="50">
        <f t="shared" si="15"/>
        <v>-3000</v>
      </c>
      <c r="F26" s="50">
        <f t="shared" si="15"/>
        <v>15000</v>
      </c>
      <c r="G26" s="50">
        <f t="shared" si="15"/>
        <v>105000</v>
      </c>
      <c r="I26" s="35"/>
    </row>
    <row r="27" spans="1:9" ht="20.100000000000001" customHeight="1" x14ac:dyDescent="0.25">
      <c r="A27" s="55">
        <v>641</v>
      </c>
      <c r="B27" s="55" t="s">
        <v>16</v>
      </c>
      <c r="C27" s="56">
        <f t="shared" ref="C27" si="16">C28+C31+C33</f>
        <v>5000</v>
      </c>
      <c r="D27" s="56">
        <f t="shared" ref="D27:G27" si="17">D28+D31+D33</f>
        <v>0</v>
      </c>
      <c r="E27" s="56">
        <f t="shared" si="17"/>
        <v>10000</v>
      </c>
      <c r="F27" s="56">
        <f t="shared" si="17"/>
        <v>0</v>
      </c>
      <c r="G27" s="56">
        <f t="shared" si="17"/>
        <v>15000</v>
      </c>
      <c r="I27" s="35"/>
    </row>
    <row r="28" spans="1:9" ht="20.100000000000001" customHeight="1" x14ac:dyDescent="0.25">
      <c r="A28" s="57">
        <v>6413</v>
      </c>
      <c r="B28" s="57" t="s">
        <v>17</v>
      </c>
      <c r="C28" s="58">
        <f t="shared" ref="C28" si="18">SUM(C29:C30)</f>
        <v>1000</v>
      </c>
      <c r="D28" s="58">
        <f t="shared" ref="D28:G28" si="19">SUM(D29:D30)</f>
        <v>0</v>
      </c>
      <c r="E28" s="58">
        <f t="shared" si="19"/>
        <v>0</v>
      </c>
      <c r="F28" s="58">
        <f t="shared" si="19"/>
        <v>0</v>
      </c>
      <c r="G28" s="58">
        <f t="shared" si="19"/>
        <v>1000</v>
      </c>
      <c r="I28" s="35"/>
    </row>
    <row r="29" spans="1:9" ht="20.100000000000001" customHeight="1" x14ac:dyDescent="0.25">
      <c r="A29" s="24">
        <v>64131</v>
      </c>
      <c r="B29" s="24" t="s">
        <v>18</v>
      </c>
      <c r="C29" s="39">
        <v>0</v>
      </c>
      <c r="D29" s="39">
        <v>0</v>
      </c>
      <c r="E29" s="39">
        <v>0</v>
      </c>
      <c r="F29" s="39">
        <v>0</v>
      </c>
      <c r="G29" s="39">
        <f>SUM(C29:F29)</f>
        <v>0</v>
      </c>
      <c r="I29" s="35"/>
    </row>
    <row r="30" spans="1:9" ht="20.100000000000001" customHeight="1" x14ac:dyDescent="0.25">
      <c r="A30" s="24">
        <v>64132</v>
      </c>
      <c r="B30" s="24" t="s">
        <v>19</v>
      </c>
      <c r="C30" s="39">
        <v>1000</v>
      </c>
      <c r="D30" s="39">
        <v>0</v>
      </c>
      <c r="E30" s="39">
        <v>0</v>
      </c>
      <c r="F30" s="39">
        <v>0</v>
      </c>
      <c r="G30" s="39">
        <f>SUM(C30:F30)</f>
        <v>1000</v>
      </c>
      <c r="I30" s="35"/>
    </row>
    <row r="31" spans="1:9" ht="20.100000000000001" customHeight="1" x14ac:dyDescent="0.25">
      <c r="A31" s="57">
        <v>6414</v>
      </c>
      <c r="B31" s="57" t="s">
        <v>20</v>
      </c>
      <c r="C31" s="58">
        <f t="shared" ref="C31:G31" si="20">C32</f>
        <v>3000</v>
      </c>
      <c r="D31" s="58">
        <f t="shared" si="20"/>
        <v>0</v>
      </c>
      <c r="E31" s="58">
        <f t="shared" si="20"/>
        <v>10000</v>
      </c>
      <c r="F31" s="58">
        <f t="shared" si="20"/>
        <v>0</v>
      </c>
      <c r="G31" s="58">
        <f t="shared" si="20"/>
        <v>13000</v>
      </c>
      <c r="I31" s="35"/>
    </row>
    <row r="32" spans="1:9" ht="20.100000000000001" customHeight="1" x14ac:dyDescent="0.25">
      <c r="A32" s="24">
        <v>64143</v>
      </c>
      <c r="B32" s="24" t="s">
        <v>21</v>
      </c>
      <c r="C32" s="39">
        <v>3000</v>
      </c>
      <c r="D32" s="39">
        <v>0</v>
      </c>
      <c r="E32" s="39">
        <v>10000</v>
      </c>
      <c r="F32" s="39">
        <v>0</v>
      </c>
      <c r="G32" s="39">
        <f>SUM(C32:F32)</f>
        <v>13000</v>
      </c>
      <c r="I32" s="35"/>
    </row>
    <row r="33" spans="1:9" ht="20.100000000000001" customHeight="1" x14ac:dyDescent="0.25">
      <c r="A33" s="57">
        <v>6415</v>
      </c>
      <c r="B33" s="57" t="s">
        <v>22</v>
      </c>
      <c r="C33" s="58">
        <f t="shared" ref="C33:G33" si="21">C34</f>
        <v>1000</v>
      </c>
      <c r="D33" s="58">
        <f t="shared" si="21"/>
        <v>0</v>
      </c>
      <c r="E33" s="58">
        <f t="shared" si="21"/>
        <v>0</v>
      </c>
      <c r="F33" s="58">
        <f t="shared" si="21"/>
        <v>0</v>
      </c>
      <c r="G33" s="58">
        <f t="shared" si="21"/>
        <v>1000</v>
      </c>
      <c r="I33" s="35"/>
    </row>
    <row r="34" spans="1:9" ht="20.100000000000001" customHeight="1" x14ac:dyDescent="0.25">
      <c r="A34" s="24">
        <v>64151</v>
      </c>
      <c r="B34" s="24" t="s">
        <v>22</v>
      </c>
      <c r="C34" s="39">
        <v>1000</v>
      </c>
      <c r="D34" s="39"/>
      <c r="E34" s="39">
        <v>0</v>
      </c>
      <c r="F34" s="39">
        <v>0</v>
      </c>
      <c r="G34" s="39">
        <f>SUM(C34:F34)</f>
        <v>1000</v>
      </c>
      <c r="I34" s="35"/>
    </row>
    <row r="35" spans="1:9" ht="20.100000000000001" customHeight="1" x14ac:dyDescent="0.25">
      <c r="A35" s="55">
        <v>642</v>
      </c>
      <c r="B35" s="55" t="s">
        <v>23</v>
      </c>
      <c r="C35" s="56">
        <f t="shared" ref="C35:G36" si="22">C36</f>
        <v>88000</v>
      </c>
      <c r="D35" s="56">
        <f t="shared" si="22"/>
        <v>0</v>
      </c>
      <c r="E35" s="56">
        <f t="shared" si="22"/>
        <v>-13000</v>
      </c>
      <c r="F35" s="56">
        <f t="shared" si="22"/>
        <v>15000</v>
      </c>
      <c r="G35" s="56">
        <f t="shared" si="22"/>
        <v>90000</v>
      </c>
      <c r="I35" s="35"/>
    </row>
    <row r="36" spans="1:9" ht="20.100000000000001" customHeight="1" x14ac:dyDescent="0.25">
      <c r="A36" s="57">
        <v>6429</v>
      </c>
      <c r="B36" s="57" t="s">
        <v>24</v>
      </c>
      <c r="C36" s="58">
        <f t="shared" si="22"/>
        <v>88000</v>
      </c>
      <c r="D36" s="58">
        <f t="shared" si="22"/>
        <v>0</v>
      </c>
      <c r="E36" s="58">
        <f t="shared" si="22"/>
        <v>-13000</v>
      </c>
      <c r="F36" s="58">
        <f t="shared" si="22"/>
        <v>15000</v>
      </c>
      <c r="G36" s="58">
        <f t="shared" si="22"/>
        <v>90000</v>
      </c>
      <c r="I36" s="35"/>
    </row>
    <row r="37" spans="1:9" ht="20.100000000000001" customHeight="1" x14ac:dyDescent="0.25">
      <c r="A37" s="24">
        <v>64299</v>
      </c>
      <c r="B37" s="24" t="s">
        <v>24</v>
      </c>
      <c r="C37" s="39">
        <v>88000</v>
      </c>
      <c r="D37" s="39">
        <v>0</v>
      </c>
      <c r="E37" s="39">
        <v>-13000</v>
      </c>
      <c r="F37" s="39">
        <v>15000</v>
      </c>
      <c r="G37" s="39">
        <f>SUM(C37:F37)</f>
        <v>90000</v>
      </c>
      <c r="I37" s="35"/>
    </row>
    <row r="38" spans="1:9" ht="20.100000000000001" customHeight="1" x14ac:dyDescent="0.25">
      <c r="A38" s="49">
        <v>65</v>
      </c>
      <c r="B38" s="49" t="s">
        <v>25</v>
      </c>
      <c r="C38" s="50">
        <f t="shared" ref="C38:G39" si="23">C39</f>
        <v>300000</v>
      </c>
      <c r="D38" s="50">
        <f t="shared" si="23"/>
        <v>0</v>
      </c>
      <c r="E38" s="50">
        <f t="shared" si="23"/>
        <v>540000</v>
      </c>
      <c r="F38" s="50">
        <f t="shared" si="23"/>
        <v>0</v>
      </c>
      <c r="G38" s="50">
        <f t="shared" si="23"/>
        <v>840000</v>
      </c>
      <c r="I38" s="35"/>
    </row>
    <row r="39" spans="1:9" ht="20.100000000000001" customHeight="1" x14ac:dyDescent="0.25">
      <c r="A39" s="55">
        <v>652</v>
      </c>
      <c r="B39" s="55" t="s">
        <v>26</v>
      </c>
      <c r="C39" s="56">
        <f t="shared" si="23"/>
        <v>300000</v>
      </c>
      <c r="D39" s="56">
        <f t="shared" si="23"/>
        <v>0</v>
      </c>
      <c r="E39" s="56">
        <f t="shared" si="23"/>
        <v>540000</v>
      </c>
      <c r="F39" s="56">
        <f t="shared" si="23"/>
        <v>0</v>
      </c>
      <c r="G39" s="56">
        <f t="shared" si="23"/>
        <v>840000</v>
      </c>
      <c r="I39" s="35"/>
    </row>
    <row r="40" spans="1:9" ht="20.100000000000001" customHeight="1" x14ac:dyDescent="0.25">
      <c r="A40" s="57">
        <v>6526</v>
      </c>
      <c r="B40" s="57" t="s">
        <v>27</v>
      </c>
      <c r="C40" s="58">
        <f t="shared" ref="C40" si="24">SUM(C41:C43)</f>
        <v>300000</v>
      </c>
      <c r="D40" s="58">
        <f t="shared" ref="D40:G40" si="25">SUM(D41:D43)</f>
        <v>0</v>
      </c>
      <c r="E40" s="58">
        <f t="shared" si="25"/>
        <v>540000</v>
      </c>
      <c r="F40" s="58">
        <f t="shared" si="25"/>
        <v>0</v>
      </c>
      <c r="G40" s="58">
        <f t="shared" si="25"/>
        <v>840000</v>
      </c>
      <c r="I40" s="35"/>
    </row>
    <row r="41" spans="1:9" ht="20.100000000000001" customHeight="1" x14ac:dyDescent="0.25">
      <c r="A41" s="24">
        <v>65264</v>
      </c>
      <c r="B41" s="24" t="s">
        <v>28</v>
      </c>
      <c r="C41" s="39">
        <v>200000</v>
      </c>
      <c r="D41" s="39">
        <v>0</v>
      </c>
      <c r="E41" s="39">
        <v>40000</v>
      </c>
      <c r="F41" s="39">
        <v>0</v>
      </c>
      <c r="G41" s="39">
        <f>SUM(C41:F41)</f>
        <v>240000</v>
      </c>
      <c r="I41" s="35"/>
    </row>
    <row r="42" spans="1:9" ht="20.100000000000001" customHeight="1" x14ac:dyDescent="0.25">
      <c r="A42" s="24">
        <v>65267</v>
      </c>
      <c r="B42" s="24" t="s">
        <v>29</v>
      </c>
      <c r="C42" s="39">
        <v>100000</v>
      </c>
      <c r="D42" s="39">
        <v>0</v>
      </c>
      <c r="E42" s="39">
        <v>500000</v>
      </c>
      <c r="F42" s="39">
        <v>0</v>
      </c>
      <c r="G42" s="39">
        <f>SUM(C42:F42)</f>
        <v>600000</v>
      </c>
      <c r="I42" s="35"/>
    </row>
    <row r="43" spans="1:9" ht="20.100000000000001" customHeight="1" x14ac:dyDescent="0.25">
      <c r="A43" s="24">
        <v>65269</v>
      </c>
      <c r="B43" s="24" t="s">
        <v>30</v>
      </c>
      <c r="C43" s="39">
        <v>0</v>
      </c>
      <c r="D43" s="39">
        <v>0</v>
      </c>
      <c r="E43" s="39">
        <v>0</v>
      </c>
      <c r="F43" s="39">
        <v>0</v>
      </c>
      <c r="G43" s="39">
        <f>SUM(C43:F43)</f>
        <v>0</v>
      </c>
      <c r="I43" s="35"/>
    </row>
    <row r="44" spans="1:9" ht="20.100000000000001" customHeight="1" x14ac:dyDescent="0.25">
      <c r="A44" s="49">
        <v>66</v>
      </c>
      <c r="B44" s="49" t="s">
        <v>31</v>
      </c>
      <c r="C44" s="50">
        <f t="shared" ref="C44" si="26">C45+C50</f>
        <v>77525000</v>
      </c>
      <c r="D44" s="50">
        <f t="shared" ref="D44:G44" si="27">D45+D50</f>
        <v>-8295000</v>
      </c>
      <c r="E44" s="50">
        <f t="shared" si="27"/>
        <v>-27930000</v>
      </c>
      <c r="F44" s="50">
        <f t="shared" si="27"/>
        <v>0</v>
      </c>
      <c r="G44" s="50">
        <f t="shared" si="27"/>
        <v>41300000</v>
      </c>
      <c r="I44" s="35"/>
    </row>
    <row r="45" spans="1:9" ht="20.100000000000001" customHeight="1" x14ac:dyDescent="0.25">
      <c r="A45" s="55">
        <v>661</v>
      </c>
      <c r="B45" s="55" t="s">
        <v>32</v>
      </c>
      <c r="C45" s="56">
        <f t="shared" ref="C45" si="28">C46+C48</f>
        <v>77525000</v>
      </c>
      <c r="D45" s="56">
        <f t="shared" ref="D45:G45" si="29">D46+D48</f>
        <v>-8295000</v>
      </c>
      <c r="E45" s="56">
        <f t="shared" si="29"/>
        <v>-28005000</v>
      </c>
      <c r="F45" s="56">
        <f t="shared" si="29"/>
        <v>0</v>
      </c>
      <c r="G45" s="56">
        <f t="shared" si="29"/>
        <v>41225000</v>
      </c>
      <c r="I45" s="35"/>
    </row>
    <row r="46" spans="1:9" ht="20.100000000000001" customHeight="1" x14ac:dyDescent="0.25">
      <c r="A46" s="64">
        <v>6614</v>
      </c>
      <c r="B46" s="64" t="s">
        <v>33</v>
      </c>
      <c r="C46" s="65">
        <f t="shared" ref="C46:G46" si="30">C47</f>
        <v>25000</v>
      </c>
      <c r="D46" s="65">
        <f t="shared" si="30"/>
        <v>0</v>
      </c>
      <c r="E46" s="65">
        <f t="shared" si="30"/>
        <v>0</v>
      </c>
      <c r="F46" s="65">
        <f t="shared" si="30"/>
        <v>0</v>
      </c>
      <c r="G46" s="65">
        <f t="shared" si="30"/>
        <v>25000</v>
      </c>
      <c r="I46" s="35"/>
    </row>
    <row r="47" spans="1:9" ht="20.100000000000001" customHeight="1" x14ac:dyDescent="0.25">
      <c r="A47" s="24">
        <v>66141</v>
      </c>
      <c r="B47" s="24" t="s">
        <v>34</v>
      </c>
      <c r="C47" s="39">
        <v>25000</v>
      </c>
      <c r="D47" s="39">
        <v>0</v>
      </c>
      <c r="E47" s="39">
        <v>0</v>
      </c>
      <c r="F47" s="39">
        <v>0</v>
      </c>
      <c r="G47" s="39">
        <f>SUM(C47:F47)</f>
        <v>25000</v>
      </c>
      <c r="I47" s="35"/>
    </row>
    <row r="48" spans="1:9" ht="20.100000000000001" customHeight="1" x14ac:dyDescent="0.25">
      <c r="A48" s="57">
        <v>6615</v>
      </c>
      <c r="B48" s="57" t="s">
        <v>33</v>
      </c>
      <c r="C48" s="58">
        <f t="shared" ref="C48:G48" si="31">C49</f>
        <v>77500000</v>
      </c>
      <c r="D48" s="58">
        <f t="shared" si="31"/>
        <v>-8295000</v>
      </c>
      <c r="E48" s="58">
        <f t="shared" si="31"/>
        <v>-28005000</v>
      </c>
      <c r="F48" s="58">
        <f t="shared" si="31"/>
        <v>0</v>
      </c>
      <c r="G48" s="58">
        <f t="shared" si="31"/>
        <v>41200000</v>
      </c>
      <c r="I48" s="35"/>
    </row>
    <row r="49" spans="1:9" ht="20.100000000000001" customHeight="1" x14ac:dyDescent="0.25">
      <c r="A49" s="24">
        <v>66151</v>
      </c>
      <c r="B49" s="24" t="s">
        <v>33</v>
      </c>
      <c r="C49" s="39">
        <v>77500000</v>
      </c>
      <c r="D49" s="39">
        <v>-8295000</v>
      </c>
      <c r="E49" s="39">
        <v>-28005000</v>
      </c>
      <c r="F49" s="39">
        <v>0</v>
      </c>
      <c r="G49" s="39">
        <f>SUM(C49:F49)</f>
        <v>41200000</v>
      </c>
      <c r="I49" s="35"/>
    </row>
    <row r="50" spans="1:9" ht="20.100000000000001" customHeight="1" x14ac:dyDescent="0.25">
      <c r="A50" s="55">
        <v>663</v>
      </c>
      <c r="B50" s="55" t="s">
        <v>35</v>
      </c>
      <c r="C50" s="56">
        <f t="shared" ref="C50" si="32">C51+C53</f>
        <v>0</v>
      </c>
      <c r="D50" s="56">
        <f t="shared" ref="D50:G50" si="33">D51+D53</f>
        <v>0</v>
      </c>
      <c r="E50" s="56">
        <f t="shared" si="33"/>
        <v>75000</v>
      </c>
      <c r="F50" s="56">
        <f t="shared" si="33"/>
        <v>0</v>
      </c>
      <c r="G50" s="56">
        <f t="shared" si="33"/>
        <v>75000</v>
      </c>
      <c r="I50" s="35"/>
    </row>
    <row r="51" spans="1:9" ht="20.100000000000001" customHeight="1" x14ac:dyDescent="0.25">
      <c r="A51" s="57">
        <v>6631</v>
      </c>
      <c r="B51" s="57" t="s">
        <v>36</v>
      </c>
      <c r="C51" s="58">
        <f t="shared" ref="C51:G51" si="34">C52</f>
        <v>0</v>
      </c>
      <c r="D51" s="58">
        <f t="shared" si="34"/>
        <v>0</v>
      </c>
      <c r="E51" s="58">
        <f t="shared" si="34"/>
        <v>75000</v>
      </c>
      <c r="F51" s="58">
        <f t="shared" si="34"/>
        <v>0</v>
      </c>
      <c r="G51" s="58">
        <f t="shared" si="34"/>
        <v>75000</v>
      </c>
      <c r="I51" s="35"/>
    </row>
    <row r="52" spans="1:9" ht="20.100000000000001" customHeight="1" x14ac:dyDescent="0.25">
      <c r="A52" s="24">
        <v>66313</v>
      </c>
      <c r="B52" s="24" t="s">
        <v>37</v>
      </c>
      <c r="C52" s="39">
        <v>0</v>
      </c>
      <c r="D52" s="39">
        <v>0</v>
      </c>
      <c r="E52" s="39">
        <v>75000</v>
      </c>
      <c r="F52" s="39">
        <v>0</v>
      </c>
      <c r="G52" s="39">
        <f>SUM(C52:F52)</f>
        <v>75000</v>
      </c>
      <c r="I52" s="35"/>
    </row>
    <row r="53" spans="1:9" ht="20.100000000000001" customHeight="1" x14ac:dyDescent="0.25">
      <c r="A53" s="57">
        <v>6632</v>
      </c>
      <c r="B53" s="57" t="s">
        <v>38</v>
      </c>
      <c r="C53" s="58">
        <f t="shared" ref="C53:G53" si="35">C54</f>
        <v>0</v>
      </c>
      <c r="D53" s="58">
        <f t="shared" si="35"/>
        <v>0</v>
      </c>
      <c r="E53" s="58">
        <f t="shared" si="35"/>
        <v>0</v>
      </c>
      <c r="F53" s="58">
        <f t="shared" si="35"/>
        <v>0</v>
      </c>
      <c r="G53" s="58">
        <f t="shared" si="35"/>
        <v>0</v>
      </c>
      <c r="I53" s="35"/>
    </row>
    <row r="54" spans="1:9" ht="20.100000000000001" customHeight="1" x14ac:dyDescent="0.25">
      <c r="A54" s="24">
        <v>66323</v>
      </c>
      <c r="B54" s="24" t="s">
        <v>39</v>
      </c>
      <c r="C54" s="39">
        <v>0</v>
      </c>
      <c r="D54" s="39">
        <v>0</v>
      </c>
      <c r="E54" s="39">
        <v>0</v>
      </c>
      <c r="F54" s="39">
        <v>0</v>
      </c>
      <c r="G54" s="39">
        <f>SUM(C54:F54)</f>
        <v>0</v>
      </c>
      <c r="I54" s="35"/>
    </row>
    <row r="55" spans="1:9" ht="20.100000000000001" customHeight="1" x14ac:dyDescent="0.25">
      <c r="A55" s="49">
        <v>67</v>
      </c>
      <c r="B55" s="49" t="s">
        <v>40</v>
      </c>
      <c r="C55" s="50">
        <f t="shared" ref="C55" si="36">C56+C61</f>
        <v>118740000</v>
      </c>
      <c r="D55" s="50">
        <f t="shared" ref="D55:G55" si="37">D56+D61</f>
        <v>0</v>
      </c>
      <c r="E55" s="50">
        <f t="shared" si="37"/>
        <v>11000000</v>
      </c>
      <c r="F55" s="50">
        <f t="shared" si="37"/>
        <v>-1080000</v>
      </c>
      <c r="G55" s="50">
        <f t="shared" si="37"/>
        <v>128660000</v>
      </c>
      <c r="I55" s="35"/>
    </row>
    <row r="56" spans="1:9" ht="20.100000000000001" customHeight="1" x14ac:dyDescent="0.25">
      <c r="A56" s="55">
        <v>671</v>
      </c>
      <c r="B56" s="55" t="s">
        <v>41</v>
      </c>
      <c r="C56" s="56">
        <f t="shared" ref="C56" si="38">C57+C59</f>
        <v>3740000</v>
      </c>
      <c r="D56" s="56">
        <f t="shared" ref="D56:G56" si="39">D57+D59</f>
        <v>0</v>
      </c>
      <c r="E56" s="56">
        <f t="shared" si="39"/>
        <v>0</v>
      </c>
      <c r="F56" s="56">
        <f t="shared" si="39"/>
        <v>0</v>
      </c>
      <c r="G56" s="56">
        <f t="shared" si="39"/>
        <v>3740000</v>
      </c>
      <c r="I56" s="35"/>
    </row>
    <row r="57" spans="1:9" ht="20.100000000000001" customHeight="1" x14ac:dyDescent="0.25">
      <c r="A57" s="57">
        <v>6711</v>
      </c>
      <c r="B57" s="57" t="s">
        <v>42</v>
      </c>
      <c r="C57" s="58">
        <f t="shared" ref="C57:G57" si="40">C58</f>
        <v>2240000</v>
      </c>
      <c r="D57" s="58">
        <f t="shared" si="40"/>
        <v>0</v>
      </c>
      <c r="E57" s="58">
        <f t="shared" si="40"/>
        <v>0</v>
      </c>
      <c r="F57" s="58">
        <f t="shared" si="40"/>
        <v>0</v>
      </c>
      <c r="G57" s="58">
        <f t="shared" si="40"/>
        <v>2240000</v>
      </c>
      <c r="I57" s="35"/>
    </row>
    <row r="58" spans="1:9" ht="20.100000000000001" customHeight="1" x14ac:dyDescent="0.25">
      <c r="A58" s="24">
        <v>67111</v>
      </c>
      <c r="B58" s="24" t="s">
        <v>42</v>
      </c>
      <c r="C58" s="39">
        <v>2240000</v>
      </c>
      <c r="D58" s="39">
        <v>0</v>
      </c>
      <c r="E58" s="39">
        <v>0</v>
      </c>
      <c r="F58" s="39">
        <v>0</v>
      </c>
      <c r="G58" s="39">
        <f>SUM(C58:F58)</f>
        <v>2240000</v>
      </c>
      <c r="I58" s="35"/>
    </row>
    <row r="59" spans="1:9" ht="20.100000000000001" customHeight="1" x14ac:dyDescent="0.25">
      <c r="A59" s="57">
        <v>6712</v>
      </c>
      <c r="B59" s="57" t="s">
        <v>43</v>
      </c>
      <c r="C59" s="58">
        <f t="shared" ref="C59:G59" si="41">C60</f>
        <v>1500000</v>
      </c>
      <c r="D59" s="58">
        <f t="shared" si="41"/>
        <v>0</v>
      </c>
      <c r="E59" s="58">
        <f t="shared" si="41"/>
        <v>0</v>
      </c>
      <c r="F59" s="58">
        <f t="shared" si="41"/>
        <v>0</v>
      </c>
      <c r="G59" s="58">
        <f t="shared" si="41"/>
        <v>1500000</v>
      </c>
      <c r="I59" s="35"/>
    </row>
    <row r="60" spans="1:9" ht="20.100000000000001" customHeight="1" x14ac:dyDescent="0.25">
      <c r="A60" s="24">
        <v>67121</v>
      </c>
      <c r="B60" s="24" t="s">
        <v>43</v>
      </c>
      <c r="C60" s="39">
        <v>1500000</v>
      </c>
      <c r="D60" s="39">
        <v>0</v>
      </c>
      <c r="E60" s="39">
        <v>0</v>
      </c>
      <c r="F60" s="39">
        <v>0</v>
      </c>
      <c r="G60" s="39">
        <f>SUM(C60:F60)</f>
        <v>1500000</v>
      </c>
      <c r="I60" s="35"/>
    </row>
    <row r="61" spans="1:9" ht="20.100000000000001" customHeight="1" x14ac:dyDescent="0.25">
      <c r="A61" s="55">
        <v>673</v>
      </c>
      <c r="B61" s="55" t="s">
        <v>44</v>
      </c>
      <c r="C61" s="56">
        <f t="shared" ref="C61:G62" si="42">C62</f>
        <v>115000000</v>
      </c>
      <c r="D61" s="56">
        <f t="shared" si="42"/>
        <v>0</v>
      </c>
      <c r="E61" s="56">
        <f t="shared" si="42"/>
        <v>11000000</v>
      </c>
      <c r="F61" s="56">
        <f t="shared" si="42"/>
        <v>-1080000</v>
      </c>
      <c r="G61" s="56">
        <f t="shared" si="42"/>
        <v>124920000</v>
      </c>
      <c r="I61" s="35"/>
    </row>
    <row r="62" spans="1:9" ht="20.100000000000001" customHeight="1" x14ac:dyDescent="0.25">
      <c r="A62" s="57">
        <v>6731</v>
      </c>
      <c r="B62" s="57" t="s">
        <v>44</v>
      </c>
      <c r="C62" s="58">
        <f t="shared" si="42"/>
        <v>115000000</v>
      </c>
      <c r="D62" s="58">
        <f t="shared" si="42"/>
        <v>0</v>
      </c>
      <c r="E62" s="58">
        <f t="shared" si="42"/>
        <v>11000000</v>
      </c>
      <c r="F62" s="58">
        <f t="shared" si="42"/>
        <v>-1080000</v>
      </c>
      <c r="G62" s="58">
        <f t="shared" si="42"/>
        <v>124920000</v>
      </c>
      <c r="I62" s="35"/>
    </row>
    <row r="63" spans="1:9" ht="20.100000000000001" customHeight="1" x14ac:dyDescent="0.25">
      <c r="A63" s="24">
        <v>67311</v>
      </c>
      <c r="B63" s="24" t="s">
        <v>44</v>
      </c>
      <c r="C63" s="39">
        <v>115000000</v>
      </c>
      <c r="D63" s="39">
        <v>0</v>
      </c>
      <c r="E63" s="39">
        <v>11000000</v>
      </c>
      <c r="F63" s="39">
        <v>-1080000</v>
      </c>
      <c r="G63" s="39">
        <f>SUM(C63:F63)</f>
        <v>124920000</v>
      </c>
      <c r="I63" s="35"/>
    </row>
    <row r="64" spans="1:9" ht="20.100000000000001" customHeight="1" x14ac:dyDescent="0.25">
      <c r="A64" s="14">
        <v>68</v>
      </c>
      <c r="B64" s="14" t="s">
        <v>296</v>
      </c>
      <c r="C64" s="15">
        <f>C65</f>
        <v>0</v>
      </c>
      <c r="D64" s="15">
        <f t="shared" ref="D64:G66" si="43">D65</f>
        <v>0</v>
      </c>
      <c r="E64" s="15">
        <f t="shared" si="43"/>
        <v>20000</v>
      </c>
      <c r="F64" s="15">
        <f t="shared" si="43"/>
        <v>0</v>
      </c>
      <c r="G64" s="15">
        <f t="shared" si="43"/>
        <v>20000</v>
      </c>
      <c r="I64" s="35"/>
    </row>
    <row r="65" spans="1:9" ht="20.100000000000001" customHeight="1" x14ac:dyDescent="0.25">
      <c r="A65" s="17">
        <v>683</v>
      </c>
      <c r="B65" s="17" t="s">
        <v>296</v>
      </c>
      <c r="C65" s="18">
        <f>C66</f>
        <v>0</v>
      </c>
      <c r="D65" s="18">
        <f t="shared" si="43"/>
        <v>0</v>
      </c>
      <c r="E65" s="18">
        <f t="shared" si="43"/>
        <v>20000</v>
      </c>
      <c r="F65" s="18">
        <f t="shared" si="43"/>
        <v>0</v>
      </c>
      <c r="G65" s="18">
        <f t="shared" si="43"/>
        <v>20000</v>
      </c>
      <c r="I65" s="35"/>
    </row>
    <row r="66" spans="1:9" ht="20.100000000000001" customHeight="1" x14ac:dyDescent="0.25">
      <c r="A66" s="20">
        <v>6831</v>
      </c>
      <c r="B66" s="20" t="s">
        <v>296</v>
      </c>
      <c r="C66" s="21">
        <f>C67</f>
        <v>0</v>
      </c>
      <c r="D66" s="21">
        <f t="shared" si="43"/>
        <v>0</v>
      </c>
      <c r="E66" s="21">
        <f t="shared" si="43"/>
        <v>20000</v>
      </c>
      <c r="F66" s="21">
        <f t="shared" si="43"/>
        <v>0</v>
      </c>
      <c r="G66" s="21">
        <f t="shared" si="43"/>
        <v>20000</v>
      </c>
      <c r="I66" s="35"/>
    </row>
    <row r="67" spans="1:9" ht="20.100000000000001" customHeight="1" x14ac:dyDescent="0.25">
      <c r="A67" s="24">
        <v>68311</v>
      </c>
      <c r="B67" s="24" t="s">
        <v>296</v>
      </c>
      <c r="C67" s="25">
        <v>0</v>
      </c>
      <c r="D67" s="25">
        <v>0</v>
      </c>
      <c r="E67" s="25">
        <v>20000</v>
      </c>
      <c r="F67" s="25">
        <v>0</v>
      </c>
      <c r="G67" s="39">
        <f>SUM(C67:F67)</f>
        <v>20000</v>
      </c>
      <c r="I67" s="35"/>
    </row>
  </sheetData>
  <mergeCells count="1">
    <mergeCell ref="A1:G1"/>
  </mergeCells>
  <pageMargins left="0.70866141732283472" right="0.70866141732283472" top="0.74803149606299213" bottom="0.55118110236220474" header="0.31496062992125984" footer="0.31496062992125984"/>
  <pageSetup paperSize="8" scale="76" fitToHeight="0" orientation="portrait" r:id="rId1"/>
  <headerFooter>
    <oddHeader>&amp;LUpravno vijeće
21.12.2022.&amp;CFinancijski plan prihoda i rashoda za 2022. godinu - III. Rebalans&amp;R22. sjednica
Točka 3.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tabColor theme="9" tint="0.39997558519241921"/>
    <pageSetUpPr fitToPage="1"/>
  </sheetPr>
  <dimension ref="A1:I217"/>
  <sheetViews>
    <sheetView zoomScaleNormal="100" workbookViewId="0">
      <selection activeCell="B16" sqref="B16"/>
    </sheetView>
  </sheetViews>
  <sheetFormatPr defaultRowHeight="15" x14ac:dyDescent="0.25"/>
  <cols>
    <col min="1" max="1" width="10.7109375" style="2" customWidth="1"/>
    <col min="2" max="2" width="60.7109375" style="1" customWidth="1"/>
    <col min="3" max="7" width="20.7109375" style="1" customWidth="1"/>
    <col min="8" max="8" width="9.140625" style="32"/>
    <col min="9" max="9" width="9.140625" style="66"/>
    <col min="10" max="16384" width="9.140625" style="32"/>
  </cols>
  <sheetData>
    <row r="1" spans="1:7" ht="20.100000000000001" customHeight="1" thickBot="1" x14ac:dyDescent="0.3">
      <c r="A1" s="67" t="s">
        <v>304</v>
      </c>
      <c r="B1" s="67"/>
      <c r="C1" s="67"/>
      <c r="D1" s="67"/>
      <c r="E1" s="67"/>
      <c r="F1" s="67"/>
      <c r="G1" s="67"/>
    </row>
    <row r="2" spans="1:7" ht="15.75" customHeight="1" thickTop="1" x14ac:dyDescent="0.25">
      <c r="G2" s="33"/>
    </row>
    <row r="3" spans="1:7" ht="51" x14ac:dyDescent="0.25">
      <c r="A3" s="4" t="s">
        <v>0</v>
      </c>
      <c r="B3" s="4" t="s">
        <v>1</v>
      </c>
      <c r="C3" s="4" t="s">
        <v>290</v>
      </c>
      <c r="D3" s="4" t="s">
        <v>297</v>
      </c>
      <c r="E3" s="4" t="s">
        <v>298</v>
      </c>
      <c r="F3" s="4" t="s">
        <v>301</v>
      </c>
      <c r="G3" s="4" t="s">
        <v>291</v>
      </c>
    </row>
    <row r="4" spans="1:7" ht="9.9499999999999993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/>
      <c r="G4" s="6">
        <v>6</v>
      </c>
    </row>
    <row r="5" spans="1:7" ht="20.100000000000001" customHeight="1" x14ac:dyDescent="0.25">
      <c r="A5" s="8">
        <v>3</v>
      </c>
      <c r="B5" s="9" t="s">
        <v>45</v>
      </c>
      <c r="C5" s="34">
        <f>C6+C31+C194+C214+C207</f>
        <v>181457800</v>
      </c>
      <c r="D5" s="34">
        <f>D6+D31+D194+D214+D207</f>
        <v>-8723863</v>
      </c>
      <c r="E5" s="34">
        <f>E6+E31+E194+E214+E207</f>
        <v>-10476685.5</v>
      </c>
      <c r="F5" s="34">
        <f>F6+F31+F194+F214+F207</f>
        <v>1234661</v>
      </c>
      <c r="G5" s="34">
        <f>G6+G31+G194+G214+G207</f>
        <v>163491912.5</v>
      </c>
    </row>
    <row r="6" spans="1:7" ht="20.100000000000001" customHeight="1" x14ac:dyDescent="0.25">
      <c r="A6" s="13">
        <v>31</v>
      </c>
      <c r="B6" s="14" t="s">
        <v>46</v>
      </c>
      <c r="C6" s="36">
        <f>C7+C15+C24</f>
        <v>98960000</v>
      </c>
      <c r="D6" s="36">
        <f>D7+D15+D24</f>
        <v>0</v>
      </c>
      <c r="E6" s="36">
        <f>E7+E15+E24</f>
        <v>-5870000</v>
      </c>
      <c r="F6" s="36">
        <f>F7+F15+F24</f>
        <v>-315000</v>
      </c>
      <c r="G6" s="36">
        <f>G7+G15+G24</f>
        <v>92775000</v>
      </c>
    </row>
    <row r="7" spans="1:7" ht="20.100000000000001" customHeight="1" x14ac:dyDescent="0.25">
      <c r="A7" s="16">
        <v>311</v>
      </c>
      <c r="B7" s="17" t="s">
        <v>47</v>
      </c>
      <c r="C7" s="37">
        <f>C8+C11+C13</f>
        <v>80515000</v>
      </c>
      <c r="D7" s="37">
        <f t="shared" ref="D7:G7" si="0">D8+D11+D13</f>
        <v>0</v>
      </c>
      <c r="E7" s="37">
        <f t="shared" si="0"/>
        <v>-6155000</v>
      </c>
      <c r="F7" s="37">
        <f t="shared" ref="F7" si="1">F8+F11+F13</f>
        <v>0</v>
      </c>
      <c r="G7" s="37">
        <f t="shared" si="0"/>
        <v>74360000</v>
      </c>
    </row>
    <row r="8" spans="1:7" ht="20.100000000000001" customHeight="1" x14ac:dyDescent="0.25">
      <c r="A8" s="19">
        <v>3111</v>
      </c>
      <c r="B8" s="20" t="s">
        <v>48</v>
      </c>
      <c r="C8" s="38">
        <f>C9+C10</f>
        <v>73000000</v>
      </c>
      <c r="D8" s="38">
        <f t="shared" ref="D8:G8" si="2">D9+D10</f>
        <v>0</v>
      </c>
      <c r="E8" s="38">
        <f t="shared" si="2"/>
        <v>-2850000</v>
      </c>
      <c r="F8" s="38">
        <f t="shared" ref="F8" si="3">F9+F10</f>
        <v>0</v>
      </c>
      <c r="G8" s="38">
        <f t="shared" si="2"/>
        <v>70150000</v>
      </c>
    </row>
    <row r="9" spans="1:7" ht="20.100000000000001" customHeight="1" x14ac:dyDescent="0.25">
      <c r="A9" s="23">
        <v>31111</v>
      </c>
      <c r="B9" s="24" t="s">
        <v>49</v>
      </c>
      <c r="C9" s="39">
        <v>73000000</v>
      </c>
      <c r="D9" s="39">
        <v>0</v>
      </c>
      <c r="E9" s="39">
        <v>-3000000</v>
      </c>
      <c r="F9" s="39">
        <v>0</v>
      </c>
      <c r="G9" s="39">
        <f>SUM(C9:F9)</f>
        <v>70000000</v>
      </c>
    </row>
    <row r="10" spans="1:7" ht="20.100000000000001" customHeight="1" x14ac:dyDescent="0.25">
      <c r="A10" s="23" t="s">
        <v>51</v>
      </c>
      <c r="B10" s="24" t="s">
        <v>50</v>
      </c>
      <c r="C10" s="39">
        <v>0</v>
      </c>
      <c r="D10" s="39">
        <v>0</v>
      </c>
      <c r="E10" s="39">
        <v>150000</v>
      </c>
      <c r="F10" s="39">
        <v>0</v>
      </c>
      <c r="G10" s="39">
        <f>SUM(C10:F10)</f>
        <v>150000</v>
      </c>
    </row>
    <row r="11" spans="1:7" ht="20.100000000000001" customHeight="1" x14ac:dyDescent="0.25">
      <c r="A11" s="19">
        <v>3112</v>
      </c>
      <c r="B11" s="20" t="s">
        <v>52</v>
      </c>
      <c r="C11" s="38">
        <f t="shared" ref="C11:G11" si="4">C12</f>
        <v>15000</v>
      </c>
      <c r="D11" s="38">
        <f t="shared" si="4"/>
        <v>0</v>
      </c>
      <c r="E11" s="38">
        <f t="shared" si="4"/>
        <v>-5000</v>
      </c>
      <c r="F11" s="38">
        <f t="shared" si="4"/>
        <v>0</v>
      </c>
      <c r="G11" s="38">
        <f t="shared" si="4"/>
        <v>10000</v>
      </c>
    </row>
    <row r="12" spans="1:7" ht="20.100000000000001" customHeight="1" x14ac:dyDescent="0.25">
      <c r="A12" s="23">
        <v>31124</v>
      </c>
      <c r="B12" s="24" t="s">
        <v>53</v>
      </c>
      <c r="C12" s="39">
        <v>15000</v>
      </c>
      <c r="D12" s="39">
        <v>0</v>
      </c>
      <c r="E12" s="39">
        <v>-5000</v>
      </c>
      <c r="F12" s="39">
        <v>0</v>
      </c>
      <c r="G12" s="39">
        <f>SUM(C12:F12)</f>
        <v>10000</v>
      </c>
    </row>
    <row r="13" spans="1:7" ht="20.100000000000001" customHeight="1" x14ac:dyDescent="0.25">
      <c r="A13" s="19">
        <v>3113</v>
      </c>
      <c r="B13" s="20" t="s">
        <v>54</v>
      </c>
      <c r="C13" s="38">
        <f t="shared" ref="C13:G13" si="5">C14</f>
        <v>7500000</v>
      </c>
      <c r="D13" s="38">
        <f t="shared" si="5"/>
        <v>0</v>
      </c>
      <c r="E13" s="38">
        <f t="shared" si="5"/>
        <v>-3300000</v>
      </c>
      <c r="F13" s="38">
        <f t="shared" si="5"/>
        <v>0</v>
      </c>
      <c r="G13" s="38">
        <f t="shared" si="5"/>
        <v>4200000</v>
      </c>
    </row>
    <row r="14" spans="1:7" ht="20.100000000000001" customHeight="1" x14ac:dyDescent="0.25">
      <c r="A14" s="23">
        <v>31131</v>
      </c>
      <c r="B14" s="24" t="s">
        <v>54</v>
      </c>
      <c r="C14" s="39">
        <v>7500000</v>
      </c>
      <c r="D14" s="39">
        <v>0</v>
      </c>
      <c r="E14" s="39">
        <v>-3300000</v>
      </c>
      <c r="F14" s="39">
        <v>0</v>
      </c>
      <c r="G14" s="39">
        <f>SUM(C14:F14)</f>
        <v>4200000</v>
      </c>
    </row>
    <row r="15" spans="1:7" ht="20.100000000000001" customHeight="1" x14ac:dyDescent="0.25">
      <c r="A15" s="16">
        <v>312</v>
      </c>
      <c r="B15" s="17" t="s">
        <v>55</v>
      </c>
      <c r="C15" s="37">
        <f t="shared" ref="C15:G15" si="6">C16</f>
        <v>5995000</v>
      </c>
      <c r="D15" s="37">
        <f t="shared" si="6"/>
        <v>0</v>
      </c>
      <c r="E15" s="37">
        <f t="shared" si="6"/>
        <v>1450000</v>
      </c>
      <c r="F15" s="37">
        <f t="shared" si="6"/>
        <v>-315000</v>
      </c>
      <c r="G15" s="37">
        <f t="shared" si="6"/>
        <v>7130000</v>
      </c>
    </row>
    <row r="16" spans="1:7" ht="20.100000000000001" customHeight="1" x14ac:dyDescent="0.25">
      <c r="A16" s="19">
        <v>3121</v>
      </c>
      <c r="B16" s="20" t="s">
        <v>55</v>
      </c>
      <c r="C16" s="38">
        <f t="shared" ref="C16:E16" si="7">SUM(C17:C23)</f>
        <v>5995000</v>
      </c>
      <c r="D16" s="38">
        <f t="shared" si="7"/>
        <v>0</v>
      </c>
      <c r="E16" s="38">
        <f t="shared" si="7"/>
        <v>1450000</v>
      </c>
      <c r="F16" s="38">
        <f t="shared" ref="F16" si="8">SUM(F17:F23)</f>
        <v>-315000</v>
      </c>
      <c r="G16" s="38">
        <f>SUM(G17:G23)</f>
        <v>7130000</v>
      </c>
    </row>
    <row r="17" spans="1:7" ht="20.100000000000001" customHeight="1" x14ac:dyDescent="0.25">
      <c r="A17" s="23">
        <v>31211</v>
      </c>
      <c r="B17" s="24" t="s">
        <v>56</v>
      </c>
      <c r="C17" s="39">
        <v>1500000</v>
      </c>
      <c r="D17" s="39">
        <v>0</v>
      </c>
      <c r="E17" s="39">
        <v>400000</v>
      </c>
      <c r="F17" s="39">
        <v>750000</v>
      </c>
      <c r="G17" s="39">
        <f t="shared" ref="G17:G23" si="9">SUM(C17:F17)</f>
        <v>2650000</v>
      </c>
    </row>
    <row r="18" spans="1:7" ht="20.100000000000001" customHeight="1" x14ac:dyDescent="0.25">
      <c r="A18" s="23">
        <v>31212</v>
      </c>
      <c r="B18" s="24" t="s">
        <v>57</v>
      </c>
      <c r="C18" s="39">
        <v>1000000</v>
      </c>
      <c r="D18" s="39">
        <v>0</v>
      </c>
      <c r="E18" s="39">
        <v>900000</v>
      </c>
      <c r="F18" s="39">
        <v>-800000</v>
      </c>
      <c r="G18" s="39">
        <f>SUM(C18:F18)</f>
        <v>1100000</v>
      </c>
    </row>
    <row r="19" spans="1:7" ht="20.100000000000001" customHeight="1" x14ac:dyDescent="0.25">
      <c r="A19" s="23">
        <v>31213</v>
      </c>
      <c r="B19" s="24" t="s">
        <v>58</v>
      </c>
      <c r="C19" s="39">
        <v>435000</v>
      </c>
      <c r="D19" s="39">
        <v>0</v>
      </c>
      <c r="E19" s="39">
        <v>315000</v>
      </c>
      <c r="F19" s="39">
        <v>-265000</v>
      </c>
      <c r="G19" s="39">
        <f t="shared" si="9"/>
        <v>485000</v>
      </c>
    </row>
    <row r="20" spans="1:7" ht="20.100000000000001" customHeight="1" x14ac:dyDescent="0.25">
      <c r="A20" s="23">
        <v>31214</v>
      </c>
      <c r="B20" s="24" t="s">
        <v>59</v>
      </c>
      <c r="C20" s="39">
        <v>185000</v>
      </c>
      <c r="D20" s="39">
        <v>0</v>
      </c>
      <c r="E20" s="39">
        <v>45000</v>
      </c>
      <c r="F20" s="39">
        <v>0</v>
      </c>
      <c r="G20" s="39">
        <f t="shared" si="9"/>
        <v>230000</v>
      </c>
    </row>
    <row r="21" spans="1:7" ht="20.100000000000001" customHeight="1" x14ac:dyDescent="0.25">
      <c r="A21" s="23">
        <v>31215</v>
      </c>
      <c r="B21" s="24" t="s">
        <v>60</v>
      </c>
      <c r="C21" s="39">
        <v>150000</v>
      </c>
      <c r="D21" s="39">
        <v>0</v>
      </c>
      <c r="E21" s="39">
        <v>40000</v>
      </c>
      <c r="F21" s="39">
        <v>0</v>
      </c>
      <c r="G21" s="39">
        <f t="shared" si="9"/>
        <v>190000</v>
      </c>
    </row>
    <row r="22" spans="1:7" ht="20.100000000000001" customHeight="1" x14ac:dyDescent="0.25">
      <c r="A22" s="23">
        <v>31216</v>
      </c>
      <c r="B22" s="24" t="s">
        <v>61</v>
      </c>
      <c r="C22" s="39">
        <v>725000</v>
      </c>
      <c r="D22" s="39">
        <v>0</v>
      </c>
      <c r="E22" s="39">
        <v>-25000</v>
      </c>
      <c r="F22" s="39">
        <v>0</v>
      </c>
      <c r="G22" s="39">
        <f t="shared" si="9"/>
        <v>700000</v>
      </c>
    </row>
    <row r="23" spans="1:7" ht="20.100000000000001" customHeight="1" x14ac:dyDescent="0.25">
      <c r="A23" s="23" t="s">
        <v>62</v>
      </c>
      <c r="B23" s="24" t="s">
        <v>63</v>
      </c>
      <c r="C23" s="39">
        <v>2000000</v>
      </c>
      <c r="D23" s="39">
        <v>0</v>
      </c>
      <c r="E23" s="39">
        <v>-225000</v>
      </c>
      <c r="F23" s="39">
        <v>0</v>
      </c>
      <c r="G23" s="39">
        <f t="shared" si="9"/>
        <v>1775000</v>
      </c>
    </row>
    <row r="24" spans="1:7" ht="20.100000000000001" customHeight="1" x14ac:dyDescent="0.25">
      <c r="A24" s="16">
        <v>313</v>
      </c>
      <c r="B24" s="17" t="s">
        <v>64</v>
      </c>
      <c r="C24" s="37">
        <f t="shared" ref="C24:G24" si="10">C25+C28</f>
        <v>12450000</v>
      </c>
      <c r="D24" s="37">
        <f t="shared" si="10"/>
        <v>0</v>
      </c>
      <c r="E24" s="37">
        <f t="shared" si="10"/>
        <v>-1165000</v>
      </c>
      <c r="F24" s="37">
        <f t="shared" ref="F24" si="11">F25+F28</f>
        <v>0</v>
      </c>
      <c r="G24" s="37">
        <f t="shared" si="10"/>
        <v>11285000</v>
      </c>
    </row>
    <row r="25" spans="1:7" ht="20.100000000000001" customHeight="1" x14ac:dyDescent="0.25">
      <c r="A25" s="19">
        <v>3132</v>
      </c>
      <c r="B25" s="20" t="s">
        <v>65</v>
      </c>
      <c r="C25" s="38">
        <f t="shared" ref="C25:G25" si="12">SUM(C26:C27)</f>
        <v>12450000</v>
      </c>
      <c r="D25" s="38">
        <f t="shared" si="12"/>
        <v>0</v>
      </c>
      <c r="E25" s="38">
        <f t="shared" si="12"/>
        <v>-1215000</v>
      </c>
      <c r="F25" s="38">
        <f t="shared" ref="F25" si="13">SUM(F26:F27)</f>
        <v>0</v>
      </c>
      <c r="G25" s="38">
        <f t="shared" si="12"/>
        <v>11235000</v>
      </c>
    </row>
    <row r="26" spans="1:7" ht="20.100000000000001" customHeight="1" x14ac:dyDescent="0.25">
      <c r="A26" s="23">
        <v>31321</v>
      </c>
      <c r="B26" s="24" t="s">
        <v>65</v>
      </c>
      <c r="C26" s="39">
        <v>12450000</v>
      </c>
      <c r="D26" s="39">
        <v>0</v>
      </c>
      <c r="E26" s="39">
        <v>-1250000</v>
      </c>
      <c r="F26" s="39">
        <v>0</v>
      </c>
      <c r="G26" s="39">
        <f t="shared" ref="G26:G27" si="14">SUM(C26:F26)</f>
        <v>11200000</v>
      </c>
    </row>
    <row r="27" spans="1:7" ht="20.100000000000001" customHeight="1" x14ac:dyDescent="0.25">
      <c r="A27" s="23">
        <v>31322</v>
      </c>
      <c r="B27" s="24" t="s">
        <v>66</v>
      </c>
      <c r="C27" s="39">
        <v>0</v>
      </c>
      <c r="D27" s="39">
        <v>0</v>
      </c>
      <c r="E27" s="39">
        <v>35000</v>
      </c>
      <c r="F27" s="39">
        <v>0</v>
      </c>
      <c r="G27" s="39">
        <f t="shared" si="14"/>
        <v>35000</v>
      </c>
    </row>
    <row r="28" spans="1:7" ht="20.100000000000001" customHeight="1" x14ac:dyDescent="0.25">
      <c r="A28" s="19">
        <v>3133</v>
      </c>
      <c r="B28" s="20" t="s">
        <v>67</v>
      </c>
      <c r="C28" s="38">
        <f t="shared" ref="C28:G28" si="15">SUM(C29:C30)</f>
        <v>0</v>
      </c>
      <c r="D28" s="38">
        <f t="shared" si="15"/>
        <v>0</v>
      </c>
      <c r="E28" s="38">
        <f t="shared" si="15"/>
        <v>50000</v>
      </c>
      <c r="F28" s="38">
        <f t="shared" ref="F28" si="16">SUM(F29:F30)</f>
        <v>0</v>
      </c>
      <c r="G28" s="38">
        <f t="shared" si="15"/>
        <v>50000</v>
      </c>
    </row>
    <row r="29" spans="1:7" ht="20.100000000000001" customHeight="1" x14ac:dyDescent="0.25">
      <c r="A29" s="23">
        <v>31332</v>
      </c>
      <c r="B29" s="24" t="s">
        <v>67</v>
      </c>
      <c r="C29" s="39">
        <v>0</v>
      </c>
      <c r="D29" s="39">
        <v>0</v>
      </c>
      <c r="E29" s="39">
        <v>50000</v>
      </c>
      <c r="F29" s="39">
        <v>0</v>
      </c>
      <c r="G29" s="39">
        <f t="shared" ref="G29:G30" si="17">SUM(C29:F29)</f>
        <v>50000</v>
      </c>
    </row>
    <row r="30" spans="1:7" ht="20.100000000000001" customHeight="1" x14ac:dyDescent="0.25">
      <c r="A30" s="23">
        <v>31333</v>
      </c>
      <c r="B30" s="24" t="s">
        <v>68</v>
      </c>
      <c r="C30" s="39">
        <v>0</v>
      </c>
      <c r="D30" s="39">
        <v>0</v>
      </c>
      <c r="E30" s="39">
        <v>0</v>
      </c>
      <c r="F30" s="39">
        <v>0</v>
      </c>
      <c r="G30" s="39">
        <f t="shared" si="17"/>
        <v>0</v>
      </c>
    </row>
    <row r="31" spans="1:7" ht="20.100000000000001" customHeight="1" x14ac:dyDescent="0.25">
      <c r="A31" s="13">
        <v>32</v>
      </c>
      <c r="B31" s="14" t="s">
        <v>69</v>
      </c>
      <c r="C31" s="36">
        <f>C32+C48+C94+C164+C168</f>
        <v>81472800</v>
      </c>
      <c r="D31" s="36">
        <f t="shared" ref="D31:G31" si="18">D32+D48+D94+D164+D168</f>
        <v>-8723863</v>
      </c>
      <c r="E31" s="36">
        <f t="shared" si="18"/>
        <v>-4301685.5</v>
      </c>
      <c r="F31" s="36">
        <f t="shared" ref="F31" si="19">F32+F48+F94+F164+F168</f>
        <v>1549661</v>
      </c>
      <c r="G31" s="36">
        <f t="shared" si="18"/>
        <v>69996912.5</v>
      </c>
    </row>
    <row r="32" spans="1:7" ht="20.100000000000001" customHeight="1" x14ac:dyDescent="0.25">
      <c r="A32" s="16">
        <v>321</v>
      </c>
      <c r="B32" s="17" t="s">
        <v>70</v>
      </c>
      <c r="C32" s="37">
        <f t="shared" ref="C32:G32" si="20">C33+C41+C43+C46</f>
        <v>2245000</v>
      </c>
      <c r="D32" s="37">
        <f t="shared" si="20"/>
        <v>0</v>
      </c>
      <c r="E32" s="37">
        <f t="shared" si="20"/>
        <v>153000</v>
      </c>
      <c r="F32" s="37">
        <f t="shared" ref="F32" si="21">F33+F41+F43+F46</f>
        <v>195000</v>
      </c>
      <c r="G32" s="37">
        <f t="shared" si="20"/>
        <v>2593000</v>
      </c>
    </row>
    <row r="33" spans="1:7" ht="20.100000000000001" customHeight="1" x14ac:dyDescent="0.25">
      <c r="A33" s="19">
        <v>3211</v>
      </c>
      <c r="B33" s="20" t="s">
        <v>71</v>
      </c>
      <c r="C33" s="38">
        <f t="shared" ref="C33:G33" si="22">SUM(C34:C40)</f>
        <v>280000</v>
      </c>
      <c r="D33" s="38">
        <f t="shared" si="22"/>
        <v>0</v>
      </c>
      <c r="E33" s="38">
        <f t="shared" si="22"/>
        <v>48000</v>
      </c>
      <c r="F33" s="38">
        <f t="shared" ref="F33" si="23">SUM(F34:F40)</f>
        <v>195000</v>
      </c>
      <c r="G33" s="38">
        <f t="shared" si="22"/>
        <v>523000</v>
      </c>
    </row>
    <row r="34" spans="1:7" ht="20.100000000000001" customHeight="1" x14ac:dyDescent="0.25">
      <c r="A34" s="23">
        <v>32111</v>
      </c>
      <c r="B34" s="24" t="s">
        <v>72</v>
      </c>
      <c r="C34" s="39">
        <v>125000</v>
      </c>
      <c r="D34" s="39">
        <v>0</v>
      </c>
      <c r="E34" s="39">
        <v>-15000</v>
      </c>
      <c r="F34" s="39">
        <v>30000</v>
      </c>
      <c r="G34" s="39">
        <f t="shared" ref="G34:G40" si="24">SUM(C34:F34)</f>
        <v>140000</v>
      </c>
    </row>
    <row r="35" spans="1:7" ht="20.100000000000001" customHeight="1" x14ac:dyDescent="0.25">
      <c r="A35" s="23">
        <v>32112</v>
      </c>
      <c r="B35" s="24" t="s">
        <v>73</v>
      </c>
      <c r="C35" s="39">
        <v>20000</v>
      </c>
      <c r="D35" s="39">
        <v>0</v>
      </c>
      <c r="E35" s="39">
        <v>15000</v>
      </c>
      <c r="F35" s="39">
        <v>25000</v>
      </c>
      <c r="G35" s="39">
        <f>SUM(C35:F35)</f>
        <v>60000</v>
      </c>
    </row>
    <row r="36" spans="1:7" ht="20.100000000000001" customHeight="1" x14ac:dyDescent="0.25">
      <c r="A36" s="23">
        <v>32113</v>
      </c>
      <c r="B36" s="24" t="s">
        <v>74</v>
      </c>
      <c r="C36" s="39">
        <v>125000</v>
      </c>
      <c r="D36" s="39">
        <v>0</v>
      </c>
      <c r="E36" s="39">
        <v>-25000</v>
      </c>
      <c r="F36" s="39">
        <v>90000</v>
      </c>
      <c r="G36" s="39">
        <f t="shared" si="24"/>
        <v>190000</v>
      </c>
    </row>
    <row r="37" spans="1:7" ht="20.100000000000001" customHeight="1" x14ac:dyDescent="0.25">
      <c r="A37" s="23">
        <v>32114</v>
      </c>
      <c r="B37" s="24" t="s">
        <v>75</v>
      </c>
      <c r="C37" s="39">
        <v>0</v>
      </c>
      <c r="D37" s="39">
        <v>0</v>
      </c>
      <c r="E37" s="39">
        <v>30000</v>
      </c>
      <c r="F37" s="39">
        <v>5000</v>
      </c>
      <c r="G37" s="39">
        <f t="shared" si="24"/>
        <v>35000</v>
      </c>
    </row>
    <row r="38" spans="1:7" ht="20.100000000000001" customHeight="1" x14ac:dyDescent="0.25">
      <c r="A38" s="23">
        <v>32115</v>
      </c>
      <c r="B38" s="24" t="s">
        <v>76</v>
      </c>
      <c r="C38" s="39">
        <v>5000</v>
      </c>
      <c r="D38" s="39">
        <v>0</v>
      </c>
      <c r="E38" s="39">
        <v>15000</v>
      </c>
      <c r="F38" s="39">
        <v>35000</v>
      </c>
      <c r="G38" s="39">
        <f t="shared" si="24"/>
        <v>55000</v>
      </c>
    </row>
    <row r="39" spans="1:7" ht="20.100000000000001" customHeight="1" x14ac:dyDescent="0.25">
      <c r="A39" s="23">
        <v>32116</v>
      </c>
      <c r="B39" s="24" t="s">
        <v>77</v>
      </c>
      <c r="C39" s="39">
        <v>2000</v>
      </c>
      <c r="D39" s="39">
        <v>0</v>
      </c>
      <c r="E39" s="39">
        <v>28000</v>
      </c>
      <c r="F39" s="39">
        <v>5000</v>
      </c>
      <c r="G39" s="39">
        <f t="shared" si="24"/>
        <v>35000</v>
      </c>
    </row>
    <row r="40" spans="1:7" ht="20.100000000000001" customHeight="1" x14ac:dyDescent="0.25">
      <c r="A40" s="23">
        <v>32119</v>
      </c>
      <c r="B40" s="24" t="s">
        <v>78</v>
      </c>
      <c r="C40" s="39">
        <v>3000</v>
      </c>
      <c r="D40" s="39">
        <v>0</v>
      </c>
      <c r="E40" s="39">
        <v>0</v>
      </c>
      <c r="F40" s="39">
        <v>5000</v>
      </c>
      <c r="G40" s="39">
        <f t="shared" si="24"/>
        <v>8000</v>
      </c>
    </row>
    <row r="41" spans="1:7" ht="20.100000000000001" customHeight="1" x14ac:dyDescent="0.25">
      <c r="A41" s="19">
        <v>3212</v>
      </c>
      <c r="B41" s="20" t="s">
        <v>79</v>
      </c>
      <c r="C41" s="38">
        <f t="shared" ref="C41:G41" si="25">C42</f>
        <v>1650000</v>
      </c>
      <c r="D41" s="38">
        <f t="shared" si="25"/>
        <v>0</v>
      </c>
      <c r="E41" s="38">
        <f t="shared" si="25"/>
        <v>180000</v>
      </c>
      <c r="F41" s="38">
        <f t="shared" si="25"/>
        <v>0</v>
      </c>
      <c r="G41" s="38">
        <f t="shared" si="25"/>
        <v>1830000</v>
      </c>
    </row>
    <row r="42" spans="1:7" ht="20.100000000000001" customHeight="1" x14ac:dyDescent="0.25">
      <c r="A42" s="23">
        <v>32121</v>
      </c>
      <c r="B42" s="24" t="s">
        <v>80</v>
      </c>
      <c r="C42" s="39">
        <v>1650000</v>
      </c>
      <c r="D42" s="39">
        <v>0</v>
      </c>
      <c r="E42" s="39">
        <v>180000</v>
      </c>
      <c r="F42" s="39">
        <v>0</v>
      </c>
      <c r="G42" s="39">
        <f>SUM(C42:F42)</f>
        <v>1830000</v>
      </c>
    </row>
    <row r="43" spans="1:7" ht="20.100000000000001" customHeight="1" x14ac:dyDescent="0.25">
      <c r="A43" s="19">
        <v>3213</v>
      </c>
      <c r="B43" s="20" t="s">
        <v>81</v>
      </c>
      <c r="C43" s="38">
        <f t="shared" ref="C43:G43" si="26">SUM(C44:C45)</f>
        <v>285000</v>
      </c>
      <c r="D43" s="38">
        <f t="shared" si="26"/>
        <v>0</v>
      </c>
      <c r="E43" s="38">
        <f t="shared" si="26"/>
        <v>-70000</v>
      </c>
      <c r="F43" s="38">
        <f t="shared" ref="F43" si="27">SUM(F44:F45)</f>
        <v>0</v>
      </c>
      <c r="G43" s="38">
        <f t="shared" si="26"/>
        <v>215000</v>
      </c>
    </row>
    <row r="44" spans="1:7" ht="20.100000000000001" customHeight="1" x14ac:dyDescent="0.25">
      <c r="A44" s="23">
        <v>32131</v>
      </c>
      <c r="B44" s="24" t="s">
        <v>82</v>
      </c>
      <c r="C44" s="39">
        <v>110000</v>
      </c>
      <c r="D44" s="39">
        <v>0</v>
      </c>
      <c r="E44" s="39">
        <v>-20000</v>
      </c>
      <c r="F44" s="39">
        <v>25000</v>
      </c>
      <c r="G44" s="39">
        <f t="shared" ref="G44:G45" si="28">SUM(C44:F44)</f>
        <v>115000</v>
      </c>
    </row>
    <row r="45" spans="1:7" ht="20.100000000000001" customHeight="1" x14ac:dyDescent="0.25">
      <c r="A45" s="23">
        <v>32132</v>
      </c>
      <c r="B45" s="24" t="s">
        <v>83</v>
      </c>
      <c r="C45" s="39">
        <v>175000</v>
      </c>
      <c r="D45" s="39">
        <v>0</v>
      </c>
      <c r="E45" s="39">
        <v>-50000</v>
      </c>
      <c r="F45" s="39">
        <v>-25000</v>
      </c>
      <c r="G45" s="39">
        <f t="shared" si="28"/>
        <v>100000</v>
      </c>
    </row>
    <row r="46" spans="1:7" ht="20.100000000000001" customHeight="1" x14ac:dyDescent="0.25">
      <c r="A46" s="19">
        <v>3214</v>
      </c>
      <c r="B46" s="20" t="s">
        <v>84</v>
      </c>
      <c r="C46" s="38">
        <f t="shared" ref="C46:G46" si="29">C47</f>
        <v>30000</v>
      </c>
      <c r="D46" s="38">
        <f t="shared" si="29"/>
        <v>0</v>
      </c>
      <c r="E46" s="38">
        <f t="shared" si="29"/>
        <v>-5000</v>
      </c>
      <c r="F46" s="38">
        <f t="shared" si="29"/>
        <v>0</v>
      </c>
      <c r="G46" s="38">
        <f t="shared" si="29"/>
        <v>25000</v>
      </c>
    </row>
    <row r="47" spans="1:7" ht="20.100000000000001" customHeight="1" x14ac:dyDescent="0.25">
      <c r="A47" s="23">
        <v>32141</v>
      </c>
      <c r="B47" s="24" t="s">
        <v>85</v>
      </c>
      <c r="C47" s="39">
        <v>30000</v>
      </c>
      <c r="D47" s="39">
        <v>0</v>
      </c>
      <c r="E47" s="39">
        <v>-5000</v>
      </c>
      <c r="F47" s="39">
        <v>0</v>
      </c>
      <c r="G47" s="39">
        <f>SUM(C47:F47)</f>
        <v>25000</v>
      </c>
    </row>
    <row r="48" spans="1:7" ht="20.100000000000001" customHeight="1" x14ac:dyDescent="0.25">
      <c r="A48" s="16">
        <v>322</v>
      </c>
      <c r="B48" s="17" t="s">
        <v>86</v>
      </c>
      <c r="C48" s="37">
        <f t="shared" ref="C48:G48" si="30">C49+C57+C81+C86+C89+C92</f>
        <v>58997360</v>
      </c>
      <c r="D48" s="37">
        <f t="shared" si="30"/>
        <v>-9315012</v>
      </c>
      <c r="E48" s="37">
        <f t="shared" si="30"/>
        <v>-5481635</v>
      </c>
      <c r="F48" s="37">
        <f t="shared" ref="F48" si="31">F49+F57+F81+F86+F89+F92</f>
        <v>-188037</v>
      </c>
      <c r="G48" s="37">
        <f t="shared" si="30"/>
        <v>44012676</v>
      </c>
    </row>
    <row r="49" spans="1:7" ht="20.100000000000001" customHeight="1" x14ac:dyDescent="0.25">
      <c r="A49" s="19">
        <v>3221</v>
      </c>
      <c r="B49" s="20" t="s">
        <v>87</v>
      </c>
      <c r="C49" s="38">
        <f t="shared" ref="C49:G49" si="32">C50+C51+C52+C54</f>
        <v>3286300</v>
      </c>
      <c r="D49" s="38">
        <f t="shared" si="32"/>
        <v>40638</v>
      </c>
      <c r="E49" s="38">
        <f t="shared" si="32"/>
        <v>-157625</v>
      </c>
      <c r="F49" s="38">
        <f t="shared" ref="F49" si="33">F50+F51+F52+F54</f>
        <v>0</v>
      </c>
      <c r="G49" s="38">
        <f t="shared" si="32"/>
        <v>3169313</v>
      </c>
    </row>
    <row r="50" spans="1:7" ht="20.100000000000001" customHeight="1" x14ac:dyDescent="0.25">
      <c r="A50" s="40">
        <v>32211</v>
      </c>
      <c r="B50" s="41" t="s">
        <v>88</v>
      </c>
      <c r="C50" s="42">
        <v>719800</v>
      </c>
      <c r="D50" s="42">
        <v>56200</v>
      </c>
      <c r="E50" s="42">
        <v>-157625</v>
      </c>
      <c r="F50" s="42">
        <v>0</v>
      </c>
      <c r="G50" s="42">
        <f>SUM(C50:F50)</f>
        <v>618375</v>
      </c>
    </row>
    <row r="51" spans="1:7" ht="20.100000000000001" customHeight="1" x14ac:dyDescent="0.25">
      <c r="A51" s="40">
        <v>32212</v>
      </c>
      <c r="B51" s="41" t="s">
        <v>89</v>
      </c>
      <c r="C51" s="42">
        <v>35000</v>
      </c>
      <c r="D51" s="42">
        <v>0</v>
      </c>
      <c r="E51" s="42">
        <v>0</v>
      </c>
      <c r="F51" s="42">
        <v>0</v>
      </c>
      <c r="G51" s="42">
        <f>SUM(C51:F51)</f>
        <v>35000</v>
      </c>
    </row>
    <row r="52" spans="1:7" ht="20.100000000000001" customHeight="1" x14ac:dyDescent="0.25">
      <c r="A52" s="40">
        <v>32214</v>
      </c>
      <c r="B52" s="41" t="s">
        <v>90</v>
      </c>
      <c r="C52" s="42">
        <f t="shared" ref="C52:G52" si="34">C53</f>
        <v>85400</v>
      </c>
      <c r="D52" s="42">
        <f t="shared" si="34"/>
        <v>-525</v>
      </c>
      <c r="E52" s="42">
        <f t="shared" si="34"/>
        <v>0</v>
      </c>
      <c r="F52" s="42">
        <f t="shared" si="34"/>
        <v>0</v>
      </c>
      <c r="G52" s="42">
        <f t="shared" si="34"/>
        <v>84875</v>
      </c>
    </row>
    <row r="53" spans="1:7" ht="20.100000000000001" customHeight="1" x14ac:dyDescent="0.25">
      <c r="A53" s="23">
        <v>3221416</v>
      </c>
      <c r="B53" s="24" t="s">
        <v>91</v>
      </c>
      <c r="C53" s="39">
        <v>85400</v>
      </c>
      <c r="D53" s="39">
        <v>-525</v>
      </c>
      <c r="E53" s="39">
        <v>0</v>
      </c>
      <c r="F53" s="39">
        <v>0</v>
      </c>
      <c r="G53" s="39">
        <f>SUM(C53:F53)</f>
        <v>84875</v>
      </c>
    </row>
    <row r="54" spans="1:7" ht="20.100000000000001" customHeight="1" x14ac:dyDescent="0.25">
      <c r="A54" s="40">
        <v>32216</v>
      </c>
      <c r="B54" s="41" t="s">
        <v>92</v>
      </c>
      <c r="C54" s="42">
        <f t="shared" ref="C54:G54" si="35">SUM(C55:C56)</f>
        <v>2446100</v>
      </c>
      <c r="D54" s="42">
        <f t="shared" si="35"/>
        <v>-15037</v>
      </c>
      <c r="E54" s="42">
        <f t="shared" si="35"/>
        <v>0</v>
      </c>
      <c r="F54" s="42">
        <f t="shared" ref="F54" si="36">SUM(F55:F56)</f>
        <v>0</v>
      </c>
      <c r="G54" s="42">
        <f t="shared" si="35"/>
        <v>2431063</v>
      </c>
    </row>
    <row r="55" spans="1:7" ht="20.100000000000001" customHeight="1" x14ac:dyDescent="0.25">
      <c r="A55" s="23">
        <v>3221614</v>
      </c>
      <c r="B55" s="24" t="s">
        <v>93</v>
      </c>
      <c r="C55" s="39">
        <v>2104500</v>
      </c>
      <c r="D55" s="39">
        <v>-12937</v>
      </c>
      <c r="E55" s="39">
        <v>0</v>
      </c>
      <c r="F55" s="39">
        <v>0</v>
      </c>
      <c r="G55" s="39">
        <f t="shared" ref="G55:G56" si="37">SUM(C55:F55)</f>
        <v>2091563</v>
      </c>
    </row>
    <row r="56" spans="1:7" ht="20.100000000000001" customHeight="1" x14ac:dyDescent="0.25">
      <c r="A56" s="23">
        <v>3221615</v>
      </c>
      <c r="B56" s="24" t="s">
        <v>94</v>
      </c>
      <c r="C56" s="39">
        <v>341600</v>
      </c>
      <c r="D56" s="39">
        <v>-2100</v>
      </c>
      <c r="E56" s="39">
        <v>0</v>
      </c>
      <c r="F56" s="39">
        <v>0</v>
      </c>
      <c r="G56" s="39">
        <f t="shared" si="37"/>
        <v>339500</v>
      </c>
    </row>
    <row r="57" spans="1:7" ht="20.100000000000001" customHeight="1" x14ac:dyDescent="0.25">
      <c r="A57" s="19">
        <v>3222</v>
      </c>
      <c r="B57" s="20" t="s">
        <v>95</v>
      </c>
      <c r="C57" s="38">
        <f t="shared" ref="C57:G57" si="38">C58+C79</f>
        <v>51910660</v>
      </c>
      <c r="D57" s="38">
        <f t="shared" si="38"/>
        <v>-9751000</v>
      </c>
      <c r="E57" s="38">
        <f t="shared" si="38"/>
        <v>-5352010</v>
      </c>
      <c r="F57" s="38">
        <f t="shared" ref="F57" si="39">F58+F79</f>
        <v>-135900</v>
      </c>
      <c r="G57" s="38">
        <f t="shared" si="38"/>
        <v>36671750</v>
      </c>
    </row>
    <row r="58" spans="1:7" ht="20.100000000000001" customHeight="1" x14ac:dyDescent="0.25">
      <c r="A58" s="40">
        <v>32221</v>
      </c>
      <c r="B58" s="41" t="s">
        <v>96</v>
      </c>
      <c r="C58" s="42">
        <f t="shared" ref="C58:G58" si="40">SUM(C59:C78)</f>
        <v>51720660</v>
      </c>
      <c r="D58" s="42">
        <f t="shared" si="40"/>
        <v>-9751000</v>
      </c>
      <c r="E58" s="42">
        <f t="shared" si="40"/>
        <v>-5352010</v>
      </c>
      <c r="F58" s="42">
        <f t="shared" ref="F58" si="41">SUM(F59:F78)</f>
        <v>-135900</v>
      </c>
      <c r="G58" s="42">
        <f t="shared" si="40"/>
        <v>36481750</v>
      </c>
    </row>
    <row r="59" spans="1:7" ht="20.100000000000001" customHeight="1" x14ac:dyDescent="0.25">
      <c r="A59" s="23">
        <v>3222101</v>
      </c>
      <c r="B59" s="24" t="s">
        <v>97</v>
      </c>
      <c r="C59" s="39">
        <v>0</v>
      </c>
      <c r="D59" s="39">
        <v>0</v>
      </c>
      <c r="E59" s="39">
        <v>0</v>
      </c>
      <c r="F59" s="39">
        <v>0</v>
      </c>
      <c r="G59" s="39">
        <f t="shared" ref="G59:G78" si="42">SUM(C59:F59)</f>
        <v>0</v>
      </c>
    </row>
    <row r="60" spans="1:7" ht="20.100000000000001" customHeight="1" x14ac:dyDescent="0.25">
      <c r="A60" s="23">
        <v>3222102</v>
      </c>
      <c r="B60" s="24" t="s">
        <v>98</v>
      </c>
      <c r="C60" s="39">
        <v>1290660</v>
      </c>
      <c r="D60" s="39">
        <v>0</v>
      </c>
      <c r="E60" s="39">
        <v>292740</v>
      </c>
      <c r="F60" s="39">
        <v>-8400</v>
      </c>
      <c r="G60" s="39">
        <f t="shared" si="42"/>
        <v>1575000</v>
      </c>
    </row>
    <row r="61" spans="1:7" ht="20.100000000000001" customHeight="1" x14ac:dyDescent="0.25">
      <c r="A61" s="23">
        <v>3222103</v>
      </c>
      <c r="B61" s="24" t="s">
        <v>99</v>
      </c>
      <c r="C61" s="39">
        <v>330000</v>
      </c>
      <c r="D61" s="39">
        <v>68500</v>
      </c>
      <c r="E61" s="39">
        <v>17500</v>
      </c>
      <c r="F61" s="39">
        <v>0</v>
      </c>
      <c r="G61" s="39">
        <f t="shared" si="42"/>
        <v>416000</v>
      </c>
    </row>
    <row r="62" spans="1:7" ht="20.100000000000001" customHeight="1" x14ac:dyDescent="0.25">
      <c r="A62" s="23">
        <v>3222104</v>
      </c>
      <c r="B62" s="24" t="s">
        <v>100</v>
      </c>
      <c r="C62" s="39">
        <v>247500</v>
      </c>
      <c r="D62" s="39">
        <v>0</v>
      </c>
      <c r="E62" s="39">
        <v>0</v>
      </c>
      <c r="F62" s="39">
        <v>0</v>
      </c>
      <c r="G62" s="39">
        <f t="shared" si="42"/>
        <v>247500</v>
      </c>
    </row>
    <row r="63" spans="1:7" ht="20.100000000000001" customHeight="1" x14ac:dyDescent="0.25">
      <c r="A63" s="23">
        <v>3222105</v>
      </c>
      <c r="B63" s="24" t="s">
        <v>101</v>
      </c>
      <c r="C63" s="39">
        <v>2697500</v>
      </c>
      <c r="D63" s="39">
        <v>48750</v>
      </c>
      <c r="E63" s="39">
        <v>207500</v>
      </c>
      <c r="F63" s="39">
        <v>-127500</v>
      </c>
      <c r="G63" s="39">
        <f t="shared" si="42"/>
        <v>2826250</v>
      </c>
    </row>
    <row r="64" spans="1:7" ht="20.100000000000001" customHeight="1" x14ac:dyDescent="0.25">
      <c r="A64" s="23">
        <v>3222106</v>
      </c>
      <c r="B64" s="24" t="s">
        <v>102</v>
      </c>
      <c r="C64" s="39">
        <v>1343750</v>
      </c>
      <c r="D64" s="39">
        <v>0</v>
      </c>
      <c r="E64" s="39">
        <v>31250</v>
      </c>
      <c r="F64" s="39">
        <v>0</v>
      </c>
      <c r="G64" s="39">
        <f t="shared" si="42"/>
        <v>1375000</v>
      </c>
    </row>
    <row r="65" spans="1:7" ht="20.100000000000001" customHeight="1" x14ac:dyDescent="0.25">
      <c r="A65" s="23">
        <v>3222107</v>
      </c>
      <c r="B65" s="24" t="s">
        <v>103</v>
      </c>
      <c r="C65" s="39">
        <v>31250</v>
      </c>
      <c r="D65" s="39">
        <v>0</v>
      </c>
      <c r="E65" s="39">
        <v>0</v>
      </c>
      <c r="F65" s="39">
        <v>0</v>
      </c>
      <c r="G65" s="39">
        <f t="shared" si="42"/>
        <v>31250</v>
      </c>
    </row>
    <row r="66" spans="1:7" ht="20.100000000000001" customHeight="1" x14ac:dyDescent="0.25">
      <c r="A66" s="23">
        <v>3222108</v>
      </c>
      <c r="B66" s="24" t="s">
        <v>104</v>
      </c>
      <c r="C66" s="39">
        <v>206250</v>
      </c>
      <c r="D66" s="39">
        <v>39250</v>
      </c>
      <c r="E66" s="39">
        <v>0</v>
      </c>
      <c r="F66" s="39">
        <v>0</v>
      </c>
      <c r="G66" s="39">
        <f t="shared" si="42"/>
        <v>245500</v>
      </c>
    </row>
    <row r="67" spans="1:7" ht="20.100000000000001" customHeight="1" x14ac:dyDescent="0.25">
      <c r="A67" s="23">
        <v>3222109</v>
      </c>
      <c r="B67" s="24" t="s">
        <v>105</v>
      </c>
      <c r="C67" s="39">
        <v>199000</v>
      </c>
      <c r="D67" s="39">
        <v>0</v>
      </c>
      <c r="E67" s="39">
        <v>0</v>
      </c>
      <c r="F67" s="39">
        <v>0</v>
      </c>
      <c r="G67" s="39">
        <f t="shared" si="42"/>
        <v>199000</v>
      </c>
    </row>
    <row r="68" spans="1:7" ht="20.100000000000001" customHeight="1" x14ac:dyDescent="0.25">
      <c r="A68" s="23">
        <v>3222110</v>
      </c>
      <c r="B68" s="24" t="s">
        <v>106</v>
      </c>
      <c r="C68" s="39">
        <v>300000</v>
      </c>
      <c r="D68" s="39">
        <v>0</v>
      </c>
      <c r="E68" s="39">
        <v>125000</v>
      </c>
      <c r="F68" s="39">
        <v>0</v>
      </c>
      <c r="G68" s="39">
        <f t="shared" si="42"/>
        <v>425000</v>
      </c>
    </row>
    <row r="69" spans="1:7" ht="20.100000000000001" customHeight="1" x14ac:dyDescent="0.25">
      <c r="A69" s="23">
        <v>3222111</v>
      </c>
      <c r="B69" s="24" t="s">
        <v>107</v>
      </c>
      <c r="C69" s="39">
        <v>5762500</v>
      </c>
      <c r="D69" s="39">
        <v>0</v>
      </c>
      <c r="E69" s="39">
        <v>-2025000</v>
      </c>
      <c r="F69" s="39">
        <v>0</v>
      </c>
      <c r="G69" s="39">
        <f t="shared" si="42"/>
        <v>3737500</v>
      </c>
    </row>
    <row r="70" spans="1:7" ht="20.100000000000001" customHeight="1" x14ac:dyDescent="0.25">
      <c r="A70" s="23">
        <v>3222112</v>
      </c>
      <c r="B70" s="24" t="s">
        <v>108</v>
      </c>
      <c r="C70" s="39">
        <v>85000</v>
      </c>
      <c r="D70" s="39">
        <v>0</v>
      </c>
      <c r="E70" s="39">
        <v>0</v>
      </c>
      <c r="F70" s="39">
        <v>0</v>
      </c>
      <c r="G70" s="39">
        <f t="shared" si="42"/>
        <v>85000</v>
      </c>
    </row>
    <row r="71" spans="1:7" ht="20.100000000000001" customHeight="1" x14ac:dyDescent="0.25">
      <c r="A71" s="23">
        <v>3222120</v>
      </c>
      <c r="B71" s="24" t="s">
        <v>109</v>
      </c>
      <c r="C71" s="39">
        <v>145000</v>
      </c>
      <c r="D71" s="39">
        <v>0</v>
      </c>
      <c r="E71" s="39">
        <v>10000</v>
      </c>
      <c r="F71" s="39">
        <v>0</v>
      </c>
      <c r="G71" s="39">
        <f t="shared" si="42"/>
        <v>155000</v>
      </c>
    </row>
    <row r="72" spans="1:7" ht="20.100000000000001" customHeight="1" x14ac:dyDescent="0.25">
      <c r="A72" s="23">
        <v>3222133</v>
      </c>
      <c r="B72" s="24" t="s">
        <v>110</v>
      </c>
      <c r="C72" s="39">
        <v>36257500</v>
      </c>
      <c r="D72" s="39">
        <v>-10156250</v>
      </c>
      <c r="E72" s="39">
        <v>-4040000</v>
      </c>
      <c r="F72" s="39">
        <v>0</v>
      </c>
      <c r="G72" s="39">
        <f t="shared" si="42"/>
        <v>22061250</v>
      </c>
    </row>
    <row r="73" spans="1:7" ht="20.100000000000001" customHeight="1" x14ac:dyDescent="0.25">
      <c r="A73" s="23">
        <v>3222135</v>
      </c>
      <c r="B73" s="24" t="s">
        <v>111</v>
      </c>
      <c r="C73" s="39">
        <v>225000</v>
      </c>
      <c r="D73" s="39">
        <v>-43750</v>
      </c>
      <c r="E73" s="39">
        <v>0</v>
      </c>
      <c r="F73" s="39">
        <v>0</v>
      </c>
      <c r="G73" s="39">
        <f t="shared" si="42"/>
        <v>181250</v>
      </c>
    </row>
    <row r="74" spans="1:7" ht="20.100000000000001" customHeight="1" x14ac:dyDescent="0.25">
      <c r="A74" s="23">
        <v>3222137</v>
      </c>
      <c r="B74" s="24" t="s">
        <v>112</v>
      </c>
      <c r="C74" s="39">
        <v>175000</v>
      </c>
      <c r="D74" s="39">
        <v>0</v>
      </c>
      <c r="E74" s="39">
        <v>0</v>
      </c>
      <c r="F74" s="39">
        <v>0</v>
      </c>
      <c r="G74" s="39">
        <f t="shared" si="42"/>
        <v>175000</v>
      </c>
    </row>
    <row r="75" spans="1:7" ht="20.100000000000001" customHeight="1" x14ac:dyDescent="0.25">
      <c r="A75" s="23">
        <v>3222138</v>
      </c>
      <c r="B75" s="24" t="s">
        <v>113</v>
      </c>
      <c r="C75" s="39">
        <v>312500</v>
      </c>
      <c r="D75" s="39">
        <v>0</v>
      </c>
      <c r="E75" s="39">
        <v>0</v>
      </c>
      <c r="F75" s="39">
        <v>0</v>
      </c>
      <c r="G75" s="39">
        <f t="shared" si="42"/>
        <v>312500</v>
      </c>
    </row>
    <row r="76" spans="1:7" ht="20.100000000000001" customHeight="1" x14ac:dyDescent="0.25">
      <c r="A76" s="23">
        <v>3222139</v>
      </c>
      <c r="B76" s="24" t="s">
        <v>114</v>
      </c>
      <c r="C76" s="39">
        <v>906250</v>
      </c>
      <c r="D76" s="39">
        <v>187500</v>
      </c>
      <c r="E76" s="39">
        <v>0</v>
      </c>
      <c r="F76" s="39">
        <v>0</v>
      </c>
      <c r="G76" s="39">
        <f t="shared" si="42"/>
        <v>1093750</v>
      </c>
    </row>
    <row r="77" spans="1:7" ht="20.100000000000001" customHeight="1" x14ac:dyDescent="0.25">
      <c r="A77" s="23">
        <v>3222140</v>
      </c>
      <c r="B77" s="24" t="s">
        <v>115</v>
      </c>
      <c r="C77" s="39">
        <v>550000</v>
      </c>
      <c r="D77" s="39">
        <v>0</v>
      </c>
      <c r="E77" s="39">
        <v>0</v>
      </c>
      <c r="F77" s="39">
        <v>0</v>
      </c>
      <c r="G77" s="39">
        <f t="shared" si="42"/>
        <v>550000</v>
      </c>
    </row>
    <row r="78" spans="1:7" ht="20.100000000000001" customHeight="1" x14ac:dyDescent="0.25">
      <c r="A78" s="23">
        <v>3222141</v>
      </c>
      <c r="B78" s="24" t="s">
        <v>116</v>
      </c>
      <c r="C78" s="39">
        <v>656000</v>
      </c>
      <c r="D78" s="39">
        <v>105000</v>
      </c>
      <c r="E78" s="39">
        <v>29000</v>
      </c>
      <c r="F78" s="39">
        <v>0</v>
      </c>
      <c r="G78" s="39">
        <f t="shared" si="42"/>
        <v>790000</v>
      </c>
    </row>
    <row r="79" spans="1:7" ht="20.100000000000001" customHeight="1" x14ac:dyDescent="0.25">
      <c r="A79" s="40">
        <v>32229</v>
      </c>
      <c r="B79" s="41" t="s">
        <v>117</v>
      </c>
      <c r="C79" s="42">
        <f t="shared" ref="C79:G79" si="43">C80</f>
        <v>190000</v>
      </c>
      <c r="D79" s="42">
        <f t="shared" si="43"/>
        <v>0</v>
      </c>
      <c r="E79" s="42">
        <f t="shared" si="43"/>
        <v>0</v>
      </c>
      <c r="F79" s="42">
        <f t="shared" si="43"/>
        <v>0</v>
      </c>
      <c r="G79" s="42">
        <f t="shared" si="43"/>
        <v>190000</v>
      </c>
    </row>
    <row r="80" spans="1:7" ht="20.100000000000001" customHeight="1" x14ac:dyDescent="0.25">
      <c r="A80" s="23">
        <v>3222921</v>
      </c>
      <c r="B80" s="24" t="s">
        <v>118</v>
      </c>
      <c r="C80" s="39">
        <v>190000</v>
      </c>
      <c r="D80" s="39">
        <v>0</v>
      </c>
      <c r="E80" s="39">
        <v>0</v>
      </c>
      <c r="F80" s="39">
        <v>0</v>
      </c>
      <c r="G80" s="39">
        <f>SUM(C80:F80)</f>
        <v>190000</v>
      </c>
    </row>
    <row r="81" spans="1:7" ht="20.100000000000001" customHeight="1" x14ac:dyDescent="0.25">
      <c r="A81" s="19">
        <v>3223</v>
      </c>
      <c r="B81" s="20" t="s">
        <v>119</v>
      </c>
      <c r="C81" s="38">
        <f t="shared" ref="C81:G81" si="44">SUM(C82:C85)</f>
        <v>1996400</v>
      </c>
      <c r="D81" s="38">
        <f t="shared" si="44"/>
        <v>351600</v>
      </c>
      <c r="E81" s="38">
        <f t="shared" si="44"/>
        <v>0</v>
      </c>
      <c r="F81" s="38">
        <f t="shared" ref="F81" si="45">SUM(F82:F85)</f>
        <v>0</v>
      </c>
      <c r="G81" s="38">
        <f t="shared" si="44"/>
        <v>2348000</v>
      </c>
    </row>
    <row r="82" spans="1:7" ht="20.100000000000001" customHeight="1" x14ac:dyDescent="0.25">
      <c r="A82" s="23">
        <v>32231</v>
      </c>
      <c r="B82" s="24" t="s">
        <v>120</v>
      </c>
      <c r="C82" s="39">
        <v>793000</v>
      </c>
      <c r="D82" s="39">
        <v>358875</v>
      </c>
      <c r="E82" s="39">
        <v>0</v>
      </c>
      <c r="F82" s="39">
        <v>0</v>
      </c>
      <c r="G82" s="39">
        <f t="shared" ref="G82:G85" si="46">SUM(C82:F82)</f>
        <v>1151875</v>
      </c>
    </row>
    <row r="83" spans="1:7" ht="20.100000000000001" customHeight="1" x14ac:dyDescent="0.25">
      <c r="A83" s="23">
        <v>32232</v>
      </c>
      <c r="B83" s="24" t="s">
        <v>121</v>
      </c>
      <c r="C83" s="39">
        <v>20000</v>
      </c>
      <c r="D83" s="39">
        <v>0</v>
      </c>
      <c r="E83" s="39">
        <v>0</v>
      </c>
      <c r="F83" s="39">
        <v>0</v>
      </c>
      <c r="G83" s="39">
        <f t="shared" si="46"/>
        <v>20000</v>
      </c>
    </row>
    <row r="84" spans="1:7" ht="20.100000000000001" customHeight="1" x14ac:dyDescent="0.25">
      <c r="A84" s="23">
        <v>32233</v>
      </c>
      <c r="B84" s="24" t="s">
        <v>122</v>
      </c>
      <c r="C84" s="39">
        <v>719800</v>
      </c>
      <c r="D84" s="39">
        <v>-4425</v>
      </c>
      <c r="E84" s="39">
        <v>0</v>
      </c>
      <c r="F84" s="39">
        <v>0</v>
      </c>
      <c r="G84" s="39">
        <f t="shared" si="46"/>
        <v>715375</v>
      </c>
    </row>
    <row r="85" spans="1:7" ht="20.100000000000001" customHeight="1" x14ac:dyDescent="0.25">
      <c r="A85" s="23">
        <v>32234</v>
      </c>
      <c r="B85" s="24" t="s">
        <v>123</v>
      </c>
      <c r="C85" s="39">
        <v>463600</v>
      </c>
      <c r="D85" s="39">
        <v>-2850</v>
      </c>
      <c r="E85" s="39">
        <v>0</v>
      </c>
      <c r="F85" s="39">
        <v>0</v>
      </c>
      <c r="G85" s="39">
        <f t="shared" si="46"/>
        <v>460750</v>
      </c>
    </row>
    <row r="86" spans="1:7" ht="20.100000000000001" customHeight="1" x14ac:dyDescent="0.25">
      <c r="A86" s="19">
        <v>3224</v>
      </c>
      <c r="B86" s="20" t="s">
        <v>124</v>
      </c>
      <c r="C86" s="38">
        <f t="shared" ref="C86:G86" si="47">SUM(C87:C88)</f>
        <v>1425800</v>
      </c>
      <c r="D86" s="38">
        <f t="shared" si="47"/>
        <v>33950</v>
      </c>
      <c r="E86" s="38">
        <f t="shared" si="47"/>
        <v>28000</v>
      </c>
      <c r="F86" s="38">
        <f t="shared" ref="F86" si="48">SUM(F87:F88)</f>
        <v>0</v>
      </c>
      <c r="G86" s="38">
        <f t="shared" si="47"/>
        <v>1487750</v>
      </c>
    </row>
    <row r="87" spans="1:7" ht="20.100000000000001" customHeight="1" x14ac:dyDescent="0.25">
      <c r="A87" s="23">
        <v>32242</v>
      </c>
      <c r="B87" s="24" t="s">
        <v>125</v>
      </c>
      <c r="C87" s="39">
        <v>1255000</v>
      </c>
      <c r="D87" s="39">
        <v>35000</v>
      </c>
      <c r="E87" s="39">
        <v>28000</v>
      </c>
      <c r="F87" s="39">
        <v>0</v>
      </c>
      <c r="G87" s="39">
        <f t="shared" ref="G87:G90" si="49">SUM(C87:F87)</f>
        <v>1318000</v>
      </c>
    </row>
    <row r="88" spans="1:7" ht="20.100000000000001" customHeight="1" x14ac:dyDescent="0.25">
      <c r="A88" s="23">
        <v>32244</v>
      </c>
      <c r="B88" s="24" t="s">
        <v>126</v>
      </c>
      <c r="C88" s="39">
        <v>170800</v>
      </c>
      <c r="D88" s="39">
        <v>-1050</v>
      </c>
      <c r="E88" s="39">
        <v>0</v>
      </c>
      <c r="F88" s="39">
        <v>0</v>
      </c>
      <c r="G88" s="39">
        <f t="shared" si="49"/>
        <v>169750</v>
      </c>
    </row>
    <row r="89" spans="1:7" ht="20.100000000000001" customHeight="1" x14ac:dyDescent="0.25">
      <c r="A89" s="19">
        <v>3225</v>
      </c>
      <c r="B89" s="20" t="s">
        <v>127</v>
      </c>
      <c r="C89" s="38">
        <f t="shared" ref="C89:G89" si="50">SUM(C90:C91)</f>
        <v>231800</v>
      </c>
      <c r="D89" s="38">
        <f t="shared" si="50"/>
        <v>-1425</v>
      </c>
      <c r="E89" s="38">
        <f t="shared" si="50"/>
        <v>0</v>
      </c>
      <c r="F89" s="38">
        <f t="shared" ref="F89" si="51">SUM(F90:F91)</f>
        <v>-52137</v>
      </c>
      <c r="G89" s="38">
        <f t="shared" si="50"/>
        <v>178238</v>
      </c>
    </row>
    <row r="90" spans="1:7" ht="20.100000000000001" customHeight="1" x14ac:dyDescent="0.25">
      <c r="A90" s="23">
        <v>32251</v>
      </c>
      <c r="B90" s="24" t="s">
        <v>128</v>
      </c>
      <c r="C90" s="39">
        <v>231800</v>
      </c>
      <c r="D90" s="39">
        <v>-1425</v>
      </c>
      <c r="E90" s="39">
        <v>0</v>
      </c>
      <c r="F90" s="39">
        <v>-52137</v>
      </c>
      <c r="G90" s="39">
        <f t="shared" si="49"/>
        <v>178238</v>
      </c>
    </row>
    <row r="91" spans="1:7" ht="20.100000000000001" customHeight="1" x14ac:dyDescent="0.25">
      <c r="A91" s="23">
        <v>32252</v>
      </c>
      <c r="B91" s="24" t="s">
        <v>129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</row>
    <row r="92" spans="1:7" ht="20.100000000000001" customHeight="1" x14ac:dyDescent="0.25">
      <c r="A92" s="19">
        <v>3227</v>
      </c>
      <c r="B92" s="20" t="s">
        <v>130</v>
      </c>
      <c r="C92" s="38">
        <f t="shared" ref="C92:G92" si="52">C93</f>
        <v>146400</v>
      </c>
      <c r="D92" s="38">
        <f t="shared" si="52"/>
        <v>11225</v>
      </c>
      <c r="E92" s="38">
        <f t="shared" si="52"/>
        <v>0</v>
      </c>
      <c r="F92" s="38">
        <f t="shared" si="52"/>
        <v>0</v>
      </c>
      <c r="G92" s="38">
        <f t="shared" si="52"/>
        <v>157625</v>
      </c>
    </row>
    <row r="93" spans="1:7" ht="20.100000000000001" customHeight="1" x14ac:dyDescent="0.25">
      <c r="A93" s="23">
        <v>32271</v>
      </c>
      <c r="B93" s="24" t="s">
        <v>130</v>
      </c>
      <c r="C93" s="39">
        <v>146400</v>
      </c>
      <c r="D93" s="39">
        <v>11225</v>
      </c>
      <c r="E93" s="39">
        <v>0</v>
      </c>
      <c r="F93" s="39">
        <v>0</v>
      </c>
      <c r="G93" s="39">
        <f>SUM(C93:F93)</f>
        <v>157625</v>
      </c>
    </row>
    <row r="94" spans="1:7" ht="20.100000000000001" customHeight="1" x14ac:dyDescent="0.25">
      <c r="A94" s="16">
        <v>323</v>
      </c>
      <c r="B94" s="17" t="s">
        <v>131</v>
      </c>
      <c r="C94" s="37">
        <f t="shared" ref="C94:G94" si="53">C95+C99+C113+C115+C125+C131+C139+C154+C158</f>
        <v>18821860</v>
      </c>
      <c r="D94" s="37">
        <f t="shared" si="53"/>
        <v>591119</v>
      </c>
      <c r="E94" s="37">
        <f t="shared" si="53"/>
        <v>768374</v>
      </c>
      <c r="F94" s="37">
        <f t="shared" ref="F94" si="54">F95+F99+F113+F115+F125+F131+F139+F154+F158</f>
        <v>1251661</v>
      </c>
      <c r="G94" s="37">
        <f t="shared" si="53"/>
        <v>21433014</v>
      </c>
    </row>
    <row r="95" spans="1:7" ht="20.100000000000001" customHeight="1" x14ac:dyDescent="0.25">
      <c r="A95" s="19">
        <v>3231</v>
      </c>
      <c r="B95" s="20" t="s">
        <v>132</v>
      </c>
      <c r="C95" s="38">
        <f t="shared" ref="C95:G95" si="55">SUM(C96:C98)</f>
        <v>1452800</v>
      </c>
      <c r="D95" s="38">
        <f t="shared" si="55"/>
        <v>237213</v>
      </c>
      <c r="E95" s="38">
        <f t="shared" si="55"/>
        <v>-12125</v>
      </c>
      <c r="F95" s="38">
        <f t="shared" ref="F95" si="56">SUM(F96:F98)</f>
        <v>0</v>
      </c>
      <c r="G95" s="38">
        <f t="shared" si="55"/>
        <v>1677888</v>
      </c>
    </row>
    <row r="96" spans="1:7" ht="20.100000000000001" customHeight="1" x14ac:dyDescent="0.25">
      <c r="A96" s="23">
        <v>32311</v>
      </c>
      <c r="B96" s="24" t="s">
        <v>133</v>
      </c>
      <c r="C96" s="39">
        <v>1220000</v>
      </c>
      <c r="D96" s="39">
        <v>-7500</v>
      </c>
      <c r="E96" s="39">
        <v>-12125</v>
      </c>
      <c r="F96" s="39">
        <v>0</v>
      </c>
      <c r="G96" s="39">
        <f t="shared" ref="G96:G98" si="57">SUM(C96:F96)</f>
        <v>1200375</v>
      </c>
    </row>
    <row r="97" spans="1:7" ht="20.100000000000001" customHeight="1" x14ac:dyDescent="0.25">
      <c r="A97" s="23">
        <v>32313</v>
      </c>
      <c r="B97" s="24" t="s">
        <v>134</v>
      </c>
      <c r="C97" s="39">
        <v>231800</v>
      </c>
      <c r="D97" s="39">
        <v>244713</v>
      </c>
      <c r="E97" s="39">
        <v>0</v>
      </c>
      <c r="F97" s="39">
        <v>0</v>
      </c>
      <c r="G97" s="39">
        <f t="shared" si="57"/>
        <v>476513</v>
      </c>
    </row>
    <row r="98" spans="1:7" ht="20.100000000000001" customHeight="1" x14ac:dyDescent="0.25">
      <c r="A98" s="23">
        <v>32314</v>
      </c>
      <c r="B98" s="24" t="s">
        <v>135</v>
      </c>
      <c r="C98" s="39">
        <v>1000</v>
      </c>
      <c r="D98" s="39">
        <v>0</v>
      </c>
      <c r="E98" s="39">
        <v>0</v>
      </c>
      <c r="F98" s="39">
        <v>0</v>
      </c>
      <c r="G98" s="39">
        <f t="shared" si="57"/>
        <v>1000</v>
      </c>
    </row>
    <row r="99" spans="1:7" ht="20.100000000000001" customHeight="1" x14ac:dyDescent="0.25">
      <c r="A99" s="19">
        <v>3232</v>
      </c>
      <c r="B99" s="20" t="s">
        <v>136</v>
      </c>
      <c r="C99" s="38">
        <f t="shared" ref="C99:G99" si="58">C100+C104+C108+C111</f>
        <v>2342500</v>
      </c>
      <c r="D99" s="38">
        <f t="shared" si="58"/>
        <v>264438</v>
      </c>
      <c r="E99" s="38">
        <f t="shared" si="58"/>
        <v>810112</v>
      </c>
      <c r="F99" s="38">
        <f t="shared" ref="F99" si="59">F100+F104+F108+F111</f>
        <v>21825</v>
      </c>
      <c r="G99" s="38">
        <f t="shared" si="58"/>
        <v>3438875</v>
      </c>
    </row>
    <row r="100" spans="1:7" ht="20.100000000000001" customHeight="1" x14ac:dyDescent="0.25">
      <c r="A100" s="40">
        <v>32321</v>
      </c>
      <c r="B100" s="41" t="s">
        <v>137</v>
      </c>
      <c r="C100" s="42">
        <f t="shared" ref="C100:G100" si="60">SUM(C101:C103)</f>
        <v>122000</v>
      </c>
      <c r="D100" s="42">
        <f t="shared" si="60"/>
        <v>-750</v>
      </c>
      <c r="E100" s="42">
        <f t="shared" si="60"/>
        <v>0</v>
      </c>
      <c r="F100" s="42">
        <f t="shared" ref="F100" si="61">SUM(F101:F103)</f>
        <v>0</v>
      </c>
      <c r="G100" s="42">
        <f t="shared" si="60"/>
        <v>121250</v>
      </c>
    </row>
    <row r="101" spans="1:7" ht="20.100000000000001" customHeight="1" x14ac:dyDescent="0.25">
      <c r="A101" s="23">
        <v>323210</v>
      </c>
      <c r="B101" s="24" t="s">
        <v>138</v>
      </c>
      <c r="C101" s="39">
        <v>122000</v>
      </c>
      <c r="D101" s="39">
        <v>-750</v>
      </c>
      <c r="E101" s="39">
        <v>0</v>
      </c>
      <c r="F101" s="39">
        <v>0</v>
      </c>
      <c r="G101" s="39">
        <f t="shared" ref="G101:G103" si="62">SUM(C101:F101)</f>
        <v>121250</v>
      </c>
    </row>
    <row r="102" spans="1:7" ht="20.100000000000001" customHeight="1" x14ac:dyDescent="0.25">
      <c r="A102" s="23">
        <v>3232101</v>
      </c>
      <c r="B102" s="24" t="s">
        <v>139</v>
      </c>
      <c r="C102" s="39">
        <v>0</v>
      </c>
      <c r="D102" s="39">
        <v>0</v>
      </c>
      <c r="E102" s="39">
        <v>0</v>
      </c>
      <c r="F102" s="39">
        <v>0</v>
      </c>
      <c r="G102" s="39">
        <f t="shared" si="62"/>
        <v>0</v>
      </c>
    </row>
    <row r="103" spans="1:7" ht="20.100000000000001" customHeight="1" x14ac:dyDescent="0.25">
      <c r="A103" s="23">
        <v>323211</v>
      </c>
      <c r="B103" s="24" t="s">
        <v>140</v>
      </c>
      <c r="C103" s="39">
        <v>0</v>
      </c>
      <c r="D103" s="39">
        <v>0</v>
      </c>
      <c r="E103" s="39">
        <v>0</v>
      </c>
      <c r="F103" s="39">
        <v>0</v>
      </c>
      <c r="G103" s="39">
        <f t="shared" si="62"/>
        <v>0</v>
      </c>
    </row>
    <row r="104" spans="1:7" ht="20.100000000000001" customHeight="1" x14ac:dyDescent="0.25">
      <c r="A104" s="40">
        <v>32322</v>
      </c>
      <c r="B104" s="41" t="s">
        <v>141</v>
      </c>
      <c r="C104" s="42">
        <f t="shared" ref="C104:G104" si="63">SUM(C105:C107)</f>
        <v>1891100</v>
      </c>
      <c r="D104" s="42">
        <f t="shared" si="63"/>
        <v>267213</v>
      </c>
      <c r="E104" s="42">
        <f t="shared" si="63"/>
        <v>810112</v>
      </c>
      <c r="F104" s="42">
        <f t="shared" ref="F104" si="64">SUM(F105:F107)</f>
        <v>-30312</v>
      </c>
      <c r="G104" s="42">
        <f t="shared" si="63"/>
        <v>2938113</v>
      </c>
    </row>
    <row r="105" spans="1:7" ht="20.100000000000001" customHeight="1" x14ac:dyDescent="0.25">
      <c r="A105" s="23">
        <v>323220</v>
      </c>
      <c r="B105" s="24" t="s">
        <v>142</v>
      </c>
      <c r="C105" s="39">
        <v>1500000</v>
      </c>
      <c r="D105" s="39">
        <v>267213</v>
      </c>
      <c r="E105" s="39">
        <v>810112</v>
      </c>
      <c r="F105" s="39">
        <v>-30312</v>
      </c>
      <c r="G105" s="39">
        <f t="shared" ref="G105:G107" si="65">SUM(C105:F105)</f>
        <v>2547013</v>
      </c>
    </row>
    <row r="106" spans="1:7" ht="20.100000000000001" customHeight="1" x14ac:dyDescent="0.25">
      <c r="A106" s="23">
        <v>323221</v>
      </c>
      <c r="B106" s="24" t="s">
        <v>143</v>
      </c>
      <c r="C106" s="39">
        <v>0</v>
      </c>
      <c r="D106" s="39">
        <v>0</v>
      </c>
      <c r="E106" s="39">
        <v>0</v>
      </c>
      <c r="F106" s="39">
        <v>0</v>
      </c>
      <c r="G106" s="39">
        <f t="shared" si="65"/>
        <v>0</v>
      </c>
    </row>
    <row r="107" spans="1:7" ht="20.100000000000001" customHeight="1" x14ac:dyDescent="0.25">
      <c r="A107" s="23">
        <v>323222</v>
      </c>
      <c r="B107" s="24" t="s">
        <v>144</v>
      </c>
      <c r="C107" s="39">
        <v>391100</v>
      </c>
      <c r="D107" s="39">
        <v>0</v>
      </c>
      <c r="E107" s="39">
        <v>0</v>
      </c>
      <c r="F107" s="39">
        <v>0</v>
      </c>
      <c r="G107" s="39">
        <f t="shared" si="65"/>
        <v>391100</v>
      </c>
    </row>
    <row r="108" spans="1:7" ht="20.100000000000001" customHeight="1" x14ac:dyDescent="0.25">
      <c r="A108" s="40">
        <v>32323</v>
      </c>
      <c r="B108" s="41" t="s">
        <v>145</v>
      </c>
      <c r="C108" s="42">
        <f t="shared" ref="C108:G108" si="66">SUM(C109:C110)</f>
        <v>329400</v>
      </c>
      <c r="D108" s="42">
        <f t="shared" si="66"/>
        <v>-2025</v>
      </c>
      <c r="E108" s="42">
        <f t="shared" si="66"/>
        <v>0</v>
      </c>
      <c r="F108" s="42">
        <f t="shared" ref="F108" si="67">SUM(F109:F110)</f>
        <v>52137</v>
      </c>
      <c r="G108" s="42">
        <f t="shared" si="66"/>
        <v>379512</v>
      </c>
    </row>
    <row r="109" spans="1:7" ht="20.100000000000001" customHeight="1" x14ac:dyDescent="0.25">
      <c r="A109" s="23">
        <v>323230</v>
      </c>
      <c r="B109" s="24" t="s">
        <v>146</v>
      </c>
      <c r="C109" s="39">
        <v>305000</v>
      </c>
      <c r="D109" s="39">
        <v>-1875</v>
      </c>
      <c r="E109" s="39">
        <v>0</v>
      </c>
      <c r="F109" s="39">
        <v>52137</v>
      </c>
      <c r="G109" s="39">
        <f t="shared" ref="G109:G110" si="68">SUM(C109:F109)</f>
        <v>355262</v>
      </c>
    </row>
    <row r="110" spans="1:7" ht="20.100000000000001" customHeight="1" x14ac:dyDescent="0.25">
      <c r="A110" s="23">
        <v>323231</v>
      </c>
      <c r="B110" s="24" t="s">
        <v>147</v>
      </c>
      <c r="C110" s="39">
        <v>24400</v>
      </c>
      <c r="D110" s="39">
        <v>-150</v>
      </c>
      <c r="E110" s="39">
        <v>0</v>
      </c>
      <c r="F110" s="39">
        <v>0</v>
      </c>
      <c r="G110" s="39">
        <f t="shared" si="68"/>
        <v>24250</v>
      </c>
    </row>
    <row r="111" spans="1:7" ht="20.100000000000001" customHeight="1" x14ac:dyDescent="0.25">
      <c r="A111" s="40">
        <v>32329</v>
      </c>
      <c r="B111" s="41" t="s">
        <v>148</v>
      </c>
      <c r="C111" s="42">
        <f t="shared" ref="C111:G111" si="69">C112</f>
        <v>0</v>
      </c>
      <c r="D111" s="42">
        <f t="shared" si="69"/>
        <v>0</v>
      </c>
      <c r="E111" s="42">
        <f t="shared" si="69"/>
        <v>0</v>
      </c>
      <c r="F111" s="42">
        <f t="shared" si="69"/>
        <v>0</v>
      </c>
      <c r="G111" s="42">
        <f t="shared" si="69"/>
        <v>0</v>
      </c>
    </row>
    <row r="112" spans="1:7" ht="20.100000000000001" customHeight="1" x14ac:dyDescent="0.25">
      <c r="A112" s="23">
        <v>323290</v>
      </c>
      <c r="B112" s="24" t="s">
        <v>149</v>
      </c>
      <c r="C112" s="39">
        <v>0</v>
      </c>
      <c r="D112" s="39">
        <v>0</v>
      </c>
      <c r="E112" s="39">
        <v>0</v>
      </c>
      <c r="F112" s="39">
        <v>0</v>
      </c>
      <c r="G112" s="39">
        <f>SUM(C112:F112)</f>
        <v>0</v>
      </c>
    </row>
    <row r="113" spans="1:7" ht="20.100000000000001" customHeight="1" x14ac:dyDescent="0.25">
      <c r="A113" s="19">
        <v>3233</v>
      </c>
      <c r="B113" s="20" t="s">
        <v>150</v>
      </c>
      <c r="C113" s="38">
        <f t="shared" ref="C113:G113" si="70">C114</f>
        <v>275400</v>
      </c>
      <c r="D113" s="38">
        <f t="shared" si="70"/>
        <v>-1462</v>
      </c>
      <c r="E113" s="38">
        <f t="shared" si="70"/>
        <v>50000</v>
      </c>
      <c r="F113" s="38">
        <f t="shared" si="70"/>
        <v>0</v>
      </c>
      <c r="G113" s="38">
        <f t="shared" si="70"/>
        <v>323938</v>
      </c>
    </row>
    <row r="114" spans="1:7" ht="20.100000000000001" customHeight="1" x14ac:dyDescent="0.25">
      <c r="A114" s="23">
        <v>32339</v>
      </c>
      <c r="B114" s="24" t="s">
        <v>151</v>
      </c>
      <c r="C114" s="39">
        <v>275400</v>
      </c>
      <c r="D114" s="39">
        <v>-1462</v>
      </c>
      <c r="E114" s="39">
        <v>50000</v>
      </c>
      <c r="F114" s="39">
        <v>0</v>
      </c>
      <c r="G114" s="39">
        <f>SUM(C114:F114)</f>
        <v>323938</v>
      </c>
    </row>
    <row r="115" spans="1:7" ht="20.100000000000001" customHeight="1" x14ac:dyDescent="0.25">
      <c r="A115" s="19">
        <v>3234</v>
      </c>
      <c r="B115" s="20" t="s">
        <v>152</v>
      </c>
      <c r="C115" s="38">
        <f t="shared" ref="C115:G115" si="71">SUM(C116:C120)</f>
        <v>2777800</v>
      </c>
      <c r="D115" s="38">
        <f t="shared" si="71"/>
        <v>-7987</v>
      </c>
      <c r="E115" s="38">
        <f t="shared" si="71"/>
        <v>273875</v>
      </c>
      <c r="F115" s="38">
        <f t="shared" ref="F115" si="72">SUM(F116:F120)</f>
        <v>-42325</v>
      </c>
      <c r="G115" s="38">
        <f t="shared" si="71"/>
        <v>3001363</v>
      </c>
    </row>
    <row r="116" spans="1:7" ht="20.100000000000001" customHeight="1" x14ac:dyDescent="0.25">
      <c r="A116" s="23">
        <v>32341</v>
      </c>
      <c r="B116" s="24" t="s">
        <v>153</v>
      </c>
      <c r="C116" s="39">
        <v>155000</v>
      </c>
      <c r="D116" s="39">
        <v>0</v>
      </c>
      <c r="E116" s="39">
        <v>0</v>
      </c>
      <c r="F116" s="39">
        <v>0</v>
      </c>
      <c r="G116" s="39">
        <f t="shared" ref="G116:G119" si="73">SUM(C116:F116)</f>
        <v>155000</v>
      </c>
    </row>
    <row r="117" spans="1:7" ht="20.100000000000001" customHeight="1" x14ac:dyDescent="0.25">
      <c r="A117" s="23">
        <v>32342</v>
      </c>
      <c r="B117" s="24" t="s">
        <v>154</v>
      </c>
      <c r="C117" s="39">
        <v>1220000</v>
      </c>
      <c r="D117" s="39">
        <v>-7500</v>
      </c>
      <c r="E117" s="39">
        <v>0</v>
      </c>
      <c r="F117" s="39">
        <v>0</v>
      </c>
      <c r="G117" s="39">
        <f t="shared" si="73"/>
        <v>1212500</v>
      </c>
    </row>
    <row r="118" spans="1:7" ht="20.100000000000001" customHeight="1" x14ac:dyDescent="0.25">
      <c r="A118" s="23">
        <v>32344</v>
      </c>
      <c r="B118" s="24" t="s">
        <v>155</v>
      </c>
      <c r="C118" s="39">
        <v>18300</v>
      </c>
      <c r="D118" s="39">
        <v>-112</v>
      </c>
      <c r="E118" s="39">
        <v>0</v>
      </c>
      <c r="F118" s="39">
        <v>0</v>
      </c>
      <c r="G118" s="39">
        <f t="shared" si="73"/>
        <v>18188</v>
      </c>
    </row>
    <row r="119" spans="1:7" ht="20.100000000000001" customHeight="1" x14ac:dyDescent="0.25">
      <c r="A119" s="23">
        <v>32347</v>
      </c>
      <c r="B119" s="24" t="s">
        <v>156</v>
      </c>
      <c r="C119" s="39">
        <v>61000</v>
      </c>
      <c r="D119" s="39">
        <v>0</v>
      </c>
      <c r="E119" s="39">
        <v>23875</v>
      </c>
      <c r="F119" s="39">
        <v>-66575</v>
      </c>
      <c r="G119" s="39">
        <f t="shared" si="73"/>
        <v>18300</v>
      </c>
    </row>
    <row r="120" spans="1:7" ht="20.100000000000001" customHeight="1" x14ac:dyDescent="0.25">
      <c r="A120" s="40">
        <v>32349</v>
      </c>
      <c r="B120" s="41" t="s">
        <v>157</v>
      </c>
      <c r="C120" s="42">
        <f t="shared" ref="C120:G120" si="74">SUM(C121:C124)</f>
        <v>1323500</v>
      </c>
      <c r="D120" s="42">
        <f t="shared" si="74"/>
        <v>-375</v>
      </c>
      <c r="E120" s="42">
        <f t="shared" si="74"/>
        <v>250000</v>
      </c>
      <c r="F120" s="42">
        <f t="shared" ref="F120" si="75">SUM(F121:F124)</f>
        <v>24250</v>
      </c>
      <c r="G120" s="42">
        <f t="shared" si="74"/>
        <v>1597375</v>
      </c>
    </row>
    <row r="121" spans="1:7" ht="20.100000000000001" customHeight="1" x14ac:dyDescent="0.25">
      <c r="A121" s="23">
        <v>323490</v>
      </c>
      <c r="B121" s="24" t="s">
        <v>158</v>
      </c>
      <c r="C121" s="39">
        <v>1250000</v>
      </c>
      <c r="D121" s="39">
        <v>0</v>
      </c>
      <c r="E121" s="39">
        <v>250000</v>
      </c>
      <c r="F121" s="39">
        <v>0</v>
      </c>
      <c r="G121" s="39">
        <f t="shared" ref="G121:G124" si="76">SUM(C121:F121)</f>
        <v>1500000</v>
      </c>
    </row>
    <row r="122" spans="1:7" ht="20.100000000000001" customHeight="1" x14ac:dyDescent="0.25">
      <c r="A122" s="23">
        <v>323492</v>
      </c>
      <c r="B122" s="24" t="s">
        <v>159</v>
      </c>
      <c r="C122" s="39">
        <v>61000</v>
      </c>
      <c r="D122" s="39">
        <v>-375</v>
      </c>
      <c r="E122" s="39">
        <v>0</v>
      </c>
      <c r="F122" s="39">
        <v>24250</v>
      </c>
      <c r="G122" s="39">
        <f t="shared" si="76"/>
        <v>84875</v>
      </c>
    </row>
    <row r="123" spans="1:7" ht="20.100000000000001" customHeight="1" x14ac:dyDescent="0.25">
      <c r="A123" s="23">
        <v>323493</v>
      </c>
      <c r="B123" s="24" t="s">
        <v>160</v>
      </c>
      <c r="C123" s="39">
        <v>12500</v>
      </c>
      <c r="D123" s="39">
        <v>0</v>
      </c>
      <c r="E123" s="39">
        <v>0</v>
      </c>
      <c r="F123" s="39">
        <v>0</v>
      </c>
      <c r="G123" s="39">
        <f t="shared" si="76"/>
        <v>12500</v>
      </c>
    </row>
    <row r="124" spans="1:7" ht="20.100000000000001" customHeight="1" x14ac:dyDescent="0.25">
      <c r="A124" s="23">
        <v>323495</v>
      </c>
      <c r="B124" s="24" t="s">
        <v>161</v>
      </c>
      <c r="C124" s="39">
        <v>0</v>
      </c>
      <c r="D124" s="39">
        <v>0</v>
      </c>
      <c r="E124" s="39">
        <v>0</v>
      </c>
      <c r="F124" s="39">
        <v>0</v>
      </c>
      <c r="G124" s="39">
        <f t="shared" si="76"/>
        <v>0</v>
      </c>
    </row>
    <row r="125" spans="1:7" ht="20.100000000000001" customHeight="1" x14ac:dyDescent="0.25">
      <c r="A125" s="19">
        <v>3235</v>
      </c>
      <c r="B125" s="20" t="s">
        <v>162</v>
      </c>
      <c r="C125" s="38">
        <f t="shared" ref="C125:G125" si="77">SUM(C126:C130)</f>
        <v>3184720</v>
      </c>
      <c r="D125" s="38">
        <f t="shared" si="77"/>
        <v>4318</v>
      </c>
      <c r="E125" s="38">
        <f t="shared" si="77"/>
        <v>-780000</v>
      </c>
      <c r="F125" s="38">
        <f t="shared" ref="F125" si="78">SUM(F126:F130)</f>
        <v>764661</v>
      </c>
      <c r="G125" s="38">
        <f t="shared" si="77"/>
        <v>3173699</v>
      </c>
    </row>
    <row r="126" spans="1:7" ht="20.100000000000001" customHeight="1" x14ac:dyDescent="0.25">
      <c r="A126" s="23" t="s">
        <v>163</v>
      </c>
      <c r="B126" s="24" t="s">
        <v>164</v>
      </c>
      <c r="C126" s="39">
        <v>1400000</v>
      </c>
      <c r="D126" s="39">
        <v>0</v>
      </c>
      <c r="E126" s="39">
        <v>-780000</v>
      </c>
      <c r="F126" s="39">
        <v>0</v>
      </c>
      <c r="G126" s="39">
        <f t="shared" ref="G126:G130" si="79">SUM(C126:F126)</f>
        <v>620000</v>
      </c>
    </row>
    <row r="127" spans="1:7" ht="20.100000000000001" customHeight="1" x14ac:dyDescent="0.25">
      <c r="A127" s="23">
        <v>32353</v>
      </c>
      <c r="B127" s="24" t="s">
        <v>165</v>
      </c>
      <c r="C127" s="39">
        <v>55000</v>
      </c>
      <c r="D127" s="39">
        <v>0</v>
      </c>
      <c r="E127" s="39">
        <v>0</v>
      </c>
      <c r="F127" s="39">
        <v>0</v>
      </c>
      <c r="G127" s="39">
        <f t="shared" si="79"/>
        <v>55000</v>
      </c>
    </row>
    <row r="128" spans="1:7" ht="20.100000000000001" customHeight="1" x14ac:dyDescent="0.25">
      <c r="A128" s="23">
        <v>32354</v>
      </c>
      <c r="B128" s="24" t="s">
        <v>166</v>
      </c>
      <c r="C128" s="39">
        <v>1040600</v>
      </c>
      <c r="D128" s="39">
        <v>5788</v>
      </c>
      <c r="E128" s="39">
        <v>0</v>
      </c>
      <c r="F128" s="39">
        <v>764661</v>
      </c>
      <c r="G128" s="39">
        <f t="shared" si="79"/>
        <v>1811049</v>
      </c>
    </row>
    <row r="129" spans="1:7" ht="20.100000000000001" customHeight="1" x14ac:dyDescent="0.25">
      <c r="A129" s="23">
        <v>32355</v>
      </c>
      <c r="B129" s="24" t="s">
        <v>167</v>
      </c>
      <c r="C129" s="39">
        <v>239120</v>
      </c>
      <c r="D129" s="39">
        <v>-1470</v>
      </c>
      <c r="E129" s="39">
        <v>0</v>
      </c>
      <c r="F129" s="39">
        <v>0</v>
      </c>
      <c r="G129" s="39">
        <f t="shared" si="79"/>
        <v>237650</v>
      </c>
    </row>
    <row r="130" spans="1:7" ht="20.100000000000001" customHeight="1" x14ac:dyDescent="0.25">
      <c r="A130" s="23">
        <v>32359</v>
      </c>
      <c r="B130" s="24" t="s">
        <v>168</v>
      </c>
      <c r="C130" s="39">
        <v>450000</v>
      </c>
      <c r="D130" s="39">
        <v>0</v>
      </c>
      <c r="E130" s="39">
        <v>0</v>
      </c>
      <c r="F130" s="39">
        <v>0</v>
      </c>
      <c r="G130" s="39">
        <f t="shared" si="79"/>
        <v>450000</v>
      </c>
    </row>
    <row r="131" spans="1:7" ht="20.100000000000001" customHeight="1" x14ac:dyDescent="0.25">
      <c r="A131" s="19">
        <v>3236</v>
      </c>
      <c r="B131" s="20" t="s">
        <v>169</v>
      </c>
      <c r="C131" s="38">
        <f t="shared" ref="C131:G131" si="80">C132+C133+C137</f>
        <v>1694300</v>
      </c>
      <c r="D131" s="38">
        <f t="shared" si="80"/>
        <v>-1425</v>
      </c>
      <c r="E131" s="38">
        <f t="shared" si="80"/>
        <v>150000</v>
      </c>
      <c r="F131" s="38">
        <f t="shared" ref="F131" si="81">F132+F133+F137</f>
        <v>0</v>
      </c>
      <c r="G131" s="38">
        <f t="shared" si="80"/>
        <v>1842875</v>
      </c>
    </row>
    <row r="132" spans="1:7" ht="20.100000000000001" customHeight="1" x14ac:dyDescent="0.25">
      <c r="A132" s="40">
        <v>32361</v>
      </c>
      <c r="B132" s="41" t="s">
        <v>170</v>
      </c>
      <c r="C132" s="42">
        <v>231800</v>
      </c>
      <c r="D132" s="42">
        <v>-1425</v>
      </c>
      <c r="E132" s="42">
        <v>0</v>
      </c>
      <c r="F132" s="42">
        <v>0</v>
      </c>
      <c r="G132" s="42">
        <f>SUM(C132:F132)</f>
        <v>230375</v>
      </c>
    </row>
    <row r="133" spans="1:7" ht="20.100000000000001" customHeight="1" x14ac:dyDescent="0.25">
      <c r="A133" s="40">
        <v>32363</v>
      </c>
      <c r="B133" s="41" t="s">
        <v>171</v>
      </c>
      <c r="C133" s="42">
        <f t="shared" ref="C133:G133" si="82">SUM(C134:C136)</f>
        <v>1150000</v>
      </c>
      <c r="D133" s="42">
        <f t="shared" si="82"/>
        <v>0</v>
      </c>
      <c r="E133" s="42">
        <f t="shared" si="82"/>
        <v>25000</v>
      </c>
      <c r="F133" s="42">
        <f t="shared" ref="F133" si="83">SUM(F134:F136)</f>
        <v>0</v>
      </c>
      <c r="G133" s="42">
        <f t="shared" si="82"/>
        <v>1175000</v>
      </c>
    </row>
    <row r="134" spans="1:7" ht="20.100000000000001" customHeight="1" x14ac:dyDescent="0.25">
      <c r="A134" s="23">
        <v>323630</v>
      </c>
      <c r="B134" s="43" t="s">
        <v>172</v>
      </c>
      <c r="C134" s="44">
        <v>650000</v>
      </c>
      <c r="D134" s="44">
        <v>0</v>
      </c>
      <c r="E134" s="44">
        <v>0</v>
      </c>
      <c r="F134" s="39">
        <v>0</v>
      </c>
      <c r="G134" s="44">
        <f t="shared" ref="G134:G136" si="84">SUM(C134:F134)</f>
        <v>650000</v>
      </c>
    </row>
    <row r="135" spans="1:7" ht="20.100000000000001" customHeight="1" x14ac:dyDescent="0.25">
      <c r="A135" s="23">
        <v>323631</v>
      </c>
      <c r="B135" s="24" t="s">
        <v>173</v>
      </c>
      <c r="C135" s="39">
        <v>300000</v>
      </c>
      <c r="D135" s="39">
        <v>0</v>
      </c>
      <c r="E135" s="39">
        <v>-25000</v>
      </c>
      <c r="F135" s="39">
        <v>0</v>
      </c>
      <c r="G135" s="39">
        <f t="shared" si="84"/>
        <v>275000</v>
      </c>
    </row>
    <row r="136" spans="1:7" ht="20.100000000000001" customHeight="1" x14ac:dyDescent="0.25">
      <c r="A136" s="23">
        <v>323632</v>
      </c>
      <c r="B136" s="24" t="s">
        <v>174</v>
      </c>
      <c r="C136" s="39">
        <v>200000</v>
      </c>
      <c r="D136" s="39">
        <v>0</v>
      </c>
      <c r="E136" s="39">
        <v>50000</v>
      </c>
      <c r="F136" s="39">
        <v>0</v>
      </c>
      <c r="G136" s="39">
        <f t="shared" si="84"/>
        <v>250000</v>
      </c>
    </row>
    <row r="137" spans="1:7" ht="20.100000000000001" customHeight="1" x14ac:dyDescent="0.25">
      <c r="A137" s="40">
        <v>32369</v>
      </c>
      <c r="B137" s="41" t="s">
        <v>175</v>
      </c>
      <c r="C137" s="42">
        <f t="shared" ref="C137:G137" si="85">C138</f>
        <v>312500</v>
      </c>
      <c r="D137" s="42">
        <f t="shared" si="85"/>
        <v>0</v>
      </c>
      <c r="E137" s="42">
        <f t="shared" si="85"/>
        <v>125000</v>
      </c>
      <c r="F137" s="42">
        <f t="shared" si="85"/>
        <v>0</v>
      </c>
      <c r="G137" s="42">
        <f t="shared" si="85"/>
        <v>437500</v>
      </c>
    </row>
    <row r="138" spans="1:7" ht="20.100000000000001" customHeight="1" x14ac:dyDescent="0.25">
      <c r="A138" s="23">
        <v>323691</v>
      </c>
      <c r="B138" s="24" t="s">
        <v>176</v>
      </c>
      <c r="C138" s="39">
        <v>312500</v>
      </c>
      <c r="D138" s="39">
        <v>0</v>
      </c>
      <c r="E138" s="39">
        <v>125000</v>
      </c>
      <c r="F138" s="39">
        <v>0</v>
      </c>
      <c r="G138" s="39">
        <f>SUM(C138:F138)</f>
        <v>437500</v>
      </c>
    </row>
    <row r="139" spans="1:7" ht="20.100000000000001" customHeight="1" x14ac:dyDescent="0.25">
      <c r="A139" s="19">
        <v>3237</v>
      </c>
      <c r="B139" s="20" t="s">
        <v>177</v>
      </c>
      <c r="C139" s="38">
        <f>SUM(C140:C146)</f>
        <v>2696000</v>
      </c>
      <c r="D139" s="38">
        <f t="shared" ref="D139:G139" si="86">SUM(D140:D146)</f>
        <v>111750</v>
      </c>
      <c r="E139" s="38">
        <f t="shared" si="86"/>
        <v>-300125</v>
      </c>
      <c r="F139" s="38">
        <f t="shared" ref="F139" si="87">SUM(F140:F146)</f>
        <v>570000</v>
      </c>
      <c r="G139" s="38">
        <f t="shared" si="86"/>
        <v>3077625</v>
      </c>
    </row>
    <row r="140" spans="1:7" ht="20.100000000000001" customHeight="1" x14ac:dyDescent="0.25">
      <c r="A140" s="23">
        <v>32371</v>
      </c>
      <c r="B140" s="24" t="s">
        <v>178</v>
      </c>
      <c r="C140" s="39">
        <v>0</v>
      </c>
      <c r="D140" s="39">
        <v>0</v>
      </c>
      <c r="E140" s="39">
        <v>0</v>
      </c>
      <c r="F140" s="39">
        <v>5000</v>
      </c>
      <c r="G140" s="39">
        <f t="shared" ref="G140:G145" si="88">SUM(C140:F140)</f>
        <v>5000</v>
      </c>
    </row>
    <row r="141" spans="1:7" ht="20.100000000000001" customHeight="1" x14ac:dyDescent="0.25">
      <c r="A141" s="23">
        <v>32372</v>
      </c>
      <c r="B141" s="24" t="s">
        <v>179</v>
      </c>
      <c r="C141" s="39">
        <v>500000</v>
      </c>
      <c r="D141" s="39">
        <v>0</v>
      </c>
      <c r="E141" s="39">
        <v>-125000</v>
      </c>
      <c r="F141" s="39">
        <v>0</v>
      </c>
      <c r="G141" s="39">
        <f t="shared" si="88"/>
        <v>375000</v>
      </c>
    </row>
    <row r="142" spans="1:7" ht="20.100000000000001" customHeight="1" x14ac:dyDescent="0.25">
      <c r="A142" s="23">
        <v>32373</v>
      </c>
      <c r="B142" s="24" t="s">
        <v>180</v>
      </c>
      <c r="C142" s="39">
        <v>250000</v>
      </c>
      <c r="D142" s="39">
        <v>0</v>
      </c>
      <c r="E142" s="39">
        <v>75000</v>
      </c>
      <c r="F142" s="39">
        <v>0</v>
      </c>
      <c r="G142" s="39">
        <f t="shared" si="88"/>
        <v>325000</v>
      </c>
    </row>
    <row r="143" spans="1:7" ht="20.100000000000001" customHeight="1" x14ac:dyDescent="0.25">
      <c r="A143" s="23">
        <v>32374</v>
      </c>
      <c r="B143" s="24" t="s">
        <v>292</v>
      </c>
      <c r="C143" s="39">
        <v>0</v>
      </c>
      <c r="D143" s="39">
        <v>100000</v>
      </c>
      <c r="E143" s="39">
        <v>-70000</v>
      </c>
      <c r="F143" s="39">
        <v>0</v>
      </c>
      <c r="G143" s="39">
        <f t="shared" si="88"/>
        <v>30000</v>
      </c>
    </row>
    <row r="144" spans="1:7" ht="20.100000000000001" customHeight="1" x14ac:dyDescent="0.25">
      <c r="A144" s="23">
        <v>32376</v>
      </c>
      <c r="B144" s="24" t="s">
        <v>293</v>
      </c>
      <c r="C144" s="39">
        <v>0</v>
      </c>
      <c r="D144" s="39">
        <v>0</v>
      </c>
      <c r="E144" s="39">
        <v>0</v>
      </c>
      <c r="F144" s="39">
        <v>0</v>
      </c>
      <c r="G144" s="39">
        <f t="shared" si="88"/>
        <v>0</v>
      </c>
    </row>
    <row r="145" spans="1:7" ht="20.100000000000001" customHeight="1" x14ac:dyDescent="0.25">
      <c r="A145" s="23">
        <v>32377</v>
      </c>
      <c r="B145" s="24" t="s">
        <v>181</v>
      </c>
      <c r="C145" s="39">
        <v>1500000</v>
      </c>
      <c r="D145" s="39">
        <v>0</v>
      </c>
      <c r="E145" s="39">
        <v>-200000</v>
      </c>
      <c r="F145" s="39">
        <v>0</v>
      </c>
      <c r="G145" s="39">
        <f t="shared" si="88"/>
        <v>1300000</v>
      </c>
    </row>
    <row r="146" spans="1:7" ht="20.100000000000001" customHeight="1" x14ac:dyDescent="0.25">
      <c r="A146" s="40">
        <v>32379</v>
      </c>
      <c r="B146" s="41" t="s">
        <v>182</v>
      </c>
      <c r="C146" s="42">
        <f t="shared" ref="C146:G146" si="89">SUM(C147:C153)</f>
        <v>446000</v>
      </c>
      <c r="D146" s="42">
        <f t="shared" si="89"/>
        <v>11750</v>
      </c>
      <c r="E146" s="42">
        <f t="shared" si="89"/>
        <v>19875</v>
      </c>
      <c r="F146" s="42">
        <f t="shared" ref="F146" si="90">SUM(F147:F153)</f>
        <v>565000</v>
      </c>
      <c r="G146" s="42">
        <f t="shared" si="89"/>
        <v>1042625</v>
      </c>
    </row>
    <row r="147" spans="1:7" ht="20.100000000000001" customHeight="1" x14ac:dyDescent="0.25">
      <c r="A147" s="23">
        <v>323791</v>
      </c>
      <c r="B147" s="24" t="s">
        <v>183</v>
      </c>
      <c r="C147" s="39">
        <v>0</v>
      </c>
      <c r="D147" s="39">
        <v>0</v>
      </c>
      <c r="E147" s="39">
        <v>84875</v>
      </c>
      <c r="F147" s="39">
        <v>250000</v>
      </c>
      <c r="G147" s="39">
        <f t="shared" ref="G147:G153" si="91">SUM(C147:F147)</f>
        <v>334875</v>
      </c>
    </row>
    <row r="148" spans="1:7" ht="20.100000000000001" customHeight="1" x14ac:dyDescent="0.25">
      <c r="A148" s="23">
        <v>323792</v>
      </c>
      <c r="B148" s="24" t="s">
        <v>184</v>
      </c>
      <c r="C148" s="39">
        <v>150000</v>
      </c>
      <c r="D148" s="39">
        <v>0</v>
      </c>
      <c r="E148" s="39">
        <v>0</v>
      </c>
      <c r="F148" s="39">
        <v>0</v>
      </c>
      <c r="G148" s="39">
        <f t="shared" si="91"/>
        <v>150000</v>
      </c>
    </row>
    <row r="149" spans="1:7" ht="20.100000000000001" customHeight="1" x14ac:dyDescent="0.25">
      <c r="A149" s="23">
        <v>323793</v>
      </c>
      <c r="B149" s="24" t="s">
        <v>185</v>
      </c>
      <c r="C149" s="39">
        <v>100000</v>
      </c>
      <c r="D149" s="39">
        <v>0</v>
      </c>
      <c r="E149" s="39">
        <v>0</v>
      </c>
      <c r="F149" s="39">
        <v>0</v>
      </c>
      <c r="G149" s="39">
        <f t="shared" si="91"/>
        <v>100000</v>
      </c>
    </row>
    <row r="150" spans="1:7" ht="20.100000000000001" customHeight="1" x14ac:dyDescent="0.25">
      <c r="A150" s="23">
        <v>323795</v>
      </c>
      <c r="B150" s="24" t="s">
        <v>186</v>
      </c>
      <c r="C150" s="39">
        <v>35000</v>
      </c>
      <c r="D150" s="39">
        <v>0</v>
      </c>
      <c r="E150" s="39">
        <v>0</v>
      </c>
      <c r="F150" s="39">
        <v>0</v>
      </c>
      <c r="G150" s="39">
        <f t="shared" si="91"/>
        <v>35000</v>
      </c>
    </row>
    <row r="151" spans="1:7" ht="20.100000000000001" customHeight="1" x14ac:dyDescent="0.25">
      <c r="A151" s="23">
        <v>323796</v>
      </c>
      <c r="B151" s="24" t="s">
        <v>187</v>
      </c>
      <c r="C151" s="39">
        <v>61000</v>
      </c>
      <c r="D151" s="39">
        <v>11750</v>
      </c>
      <c r="E151" s="39">
        <v>0</v>
      </c>
      <c r="F151" s="39">
        <v>0</v>
      </c>
      <c r="G151" s="39">
        <f>SUM(C151:F151)</f>
        <v>72750</v>
      </c>
    </row>
    <row r="152" spans="1:7" ht="20.100000000000001" customHeight="1" x14ac:dyDescent="0.25">
      <c r="A152" s="23">
        <v>323797</v>
      </c>
      <c r="B152" s="24" t="s">
        <v>302</v>
      </c>
      <c r="C152" s="39">
        <v>0</v>
      </c>
      <c r="D152" s="39">
        <v>0</v>
      </c>
      <c r="E152" s="39">
        <v>0</v>
      </c>
      <c r="F152" s="39">
        <v>315000</v>
      </c>
      <c r="G152" s="39">
        <f t="shared" si="91"/>
        <v>315000</v>
      </c>
    </row>
    <row r="153" spans="1:7" ht="20.100000000000001" customHeight="1" x14ac:dyDescent="0.25">
      <c r="A153" s="23">
        <v>323799</v>
      </c>
      <c r="B153" s="24" t="s">
        <v>188</v>
      </c>
      <c r="C153" s="39">
        <v>100000</v>
      </c>
      <c r="D153" s="39">
        <v>0</v>
      </c>
      <c r="E153" s="39">
        <v>-65000</v>
      </c>
      <c r="F153" s="39">
        <v>0</v>
      </c>
      <c r="G153" s="39">
        <f t="shared" si="91"/>
        <v>35000</v>
      </c>
    </row>
    <row r="154" spans="1:7" ht="20.100000000000001" customHeight="1" x14ac:dyDescent="0.25">
      <c r="A154" s="19">
        <v>3238</v>
      </c>
      <c r="B154" s="20" t="s">
        <v>189</v>
      </c>
      <c r="C154" s="38">
        <f t="shared" ref="C154:G154" si="92">SUM(C155:C157)</f>
        <v>1451500</v>
      </c>
      <c r="D154" s="38">
        <f t="shared" si="92"/>
        <v>-2437</v>
      </c>
      <c r="E154" s="38">
        <f t="shared" si="92"/>
        <v>576637</v>
      </c>
      <c r="F154" s="38">
        <f t="shared" ref="F154" si="93">SUM(F155:F157)</f>
        <v>-62500</v>
      </c>
      <c r="G154" s="38">
        <f t="shared" si="92"/>
        <v>1963200</v>
      </c>
    </row>
    <row r="155" spans="1:7" ht="20.100000000000001" customHeight="1" x14ac:dyDescent="0.25">
      <c r="A155" s="23">
        <v>32381</v>
      </c>
      <c r="B155" s="24" t="s">
        <v>190</v>
      </c>
      <c r="C155" s="39">
        <v>0</v>
      </c>
      <c r="D155" s="39">
        <v>0</v>
      </c>
      <c r="E155" s="39">
        <v>0</v>
      </c>
      <c r="F155" s="39">
        <v>0</v>
      </c>
      <c r="G155" s="39">
        <f t="shared" ref="G155:G157" si="94">SUM(C155:F155)</f>
        <v>0</v>
      </c>
    </row>
    <row r="156" spans="1:7" ht="20.100000000000001" customHeight="1" x14ac:dyDescent="0.25">
      <c r="A156" s="23">
        <v>32382</v>
      </c>
      <c r="B156" s="24" t="s">
        <v>191</v>
      </c>
      <c r="C156" s="39">
        <v>1055000</v>
      </c>
      <c r="D156" s="39">
        <v>0</v>
      </c>
      <c r="E156" s="39">
        <v>522075</v>
      </c>
      <c r="F156" s="39">
        <v>-62500</v>
      </c>
      <c r="G156" s="39">
        <f t="shared" si="94"/>
        <v>1514575</v>
      </c>
    </row>
    <row r="157" spans="1:7" ht="20.100000000000001" customHeight="1" x14ac:dyDescent="0.25">
      <c r="A157" s="23">
        <v>32389</v>
      </c>
      <c r="B157" s="24" t="s">
        <v>192</v>
      </c>
      <c r="C157" s="39">
        <v>396500</v>
      </c>
      <c r="D157" s="39">
        <v>-2437</v>
      </c>
      <c r="E157" s="39">
        <v>54562</v>
      </c>
      <c r="F157" s="39">
        <v>0</v>
      </c>
      <c r="G157" s="39">
        <f t="shared" si="94"/>
        <v>448625</v>
      </c>
    </row>
    <row r="158" spans="1:7" ht="20.100000000000001" customHeight="1" x14ac:dyDescent="0.25">
      <c r="A158" s="19">
        <v>3239</v>
      </c>
      <c r="B158" s="20" t="s">
        <v>193</v>
      </c>
      <c r="C158" s="38">
        <f t="shared" ref="C158:G158" si="95">SUM(C159:C163)</f>
        <v>2946840</v>
      </c>
      <c r="D158" s="38">
        <f t="shared" si="95"/>
        <v>-13289</v>
      </c>
      <c r="E158" s="38">
        <f t="shared" si="95"/>
        <v>0</v>
      </c>
      <c r="F158" s="38">
        <f t="shared" ref="F158" si="96">SUM(F159:F163)</f>
        <v>0</v>
      </c>
      <c r="G158" s="38">
        <f t="shared" si="95"/>
        <v>2933551</v>
      </c>
    </row>
    <row r="159" spans="1:7" ht="20.100000000000001" customHeight="1" x14ac:dyDescent="0.25">
      <c r="A159" s="23">
        <v>32391</v>
      </c>
      <c r="B159" s="24" t="s">
        <v>194</v>
      </c>
      <c r="C159" s="39">
        <v>237900</v>
      </c>
      <c r="D159" s="39">
        <v>-1462</v>
      </c>
      <c r="E159" s="39">
        <v>0</v>
      </c>
      <c r="F159" s="39">
        <v>0</v>
      </c>
      <c r="G159" s="39">
        <f t="shared" ref="G159:G163" si="97">SUM(C159:F159)</f>
        <v>236438</v>
      </c>
    </row>
    <row r="160" spans="1:7" ht="20.100000000000001" customHeight="1" x14ac:dyDescent="0.25">
      <c r="A160" s="23">
        <v>32394</v>
      </c>
      <c r="B160" s="24" t="s">
        <v>195</v>
      </c>
      <c r="C160" s="39">
        <v>35000</v>
      </c>
      <c r="D160" s="39">
        <v>0</v>
      </c>
      <c r="E160" s="39">
        <v>0</v>
      </c>
      <c r="F160" s="39">
        <v>0</v>
      </c>
      <c r="G160" s="39">
        <f t="shared" si="97"/>
        <v>35000</v>
      </c>
    </row>
    <row r="161" spans="1:7" ht="20.100000000000001" customHeight="1" x14ac:dyDescent="0.25">
      <c r="A161" s="23">
        <v>32395</v>
      </c>
      <c r="B161" s="24" t="s">
        <v>196</v>
      </c>
      <c r="C161" s="39">
        <v>1403000</v>
      </c>
      <c r="D161" s="39">
        <v>-8625</v>
      </c>
      <c r="E161" s="39">
        <v>0</v>
      </c>
      <c r="F161" s="39">
        <v>0</v>
      </c>
      <c r="G161" s="39">
        <f t="shared" si="97"/>
        <v>1394375</v>
      </c>
    </row>
    <row r="162" spans="1:7" ht="20.100000000000001" customHeight="1" x14ac:dyDescent="0.25">
      <c r="A162" s="23">
        <v>32396</v>
      </c>
      <c r="B162" s="24" t="s">
        <v>197</v>
      </c>
      <c r="C162" s="39">
        <v>520940</v>
      </c>
      <c r="D162" s="39">
        <v>-3202</v>
      </c>
      <c r="E162" s="39">
        <v>0</v>
      </c>
      <c r="F162" s="39">
        <v>0</v>
      </c>
      <c r="G162" s="39">
        <f t="shared" si="97"/>
        <v>517738</v>
      </c>
    </row>
    <row r="163" spans="1:7" ht="20.100000000000001" customHeight="1" x14ac:dyDescent="0.25">
      <c r="A163" s="23">
        <v>32399</v>
      </c>
      <c r="B163" s="24" t="s">
        <v>198</v>
      </c>
      <c r="C163" s="39">
        <v>750000</v>
      </c>
      <c r="D163" s="39">
        <v>0</v>
      </c>
      <c r="E163" s="39">
        <v>0</v>
      </c>
      <c r="F163" s="39">
        <v>0</v>
      </c>
      <c r="G163" s="39">
        <f t="shared" si="97"/>
        <v>750000</v>
      </c>
    </row>
    <row r="164" spans="1:7" ht="20.100000000000001" customHeight="1" x14ac:dyDescent="0.25">
      <c r="A164" s="16">
        <v>324</v>
      </c>
      <c r="B164" s="17" t="s">
        <v>199</v>
      </c>
      <c r="C164" s="37">
        <f t="shared" ref="C164:G164" si="98">C165</f>
        <v>0</v>
      </c>
      <c r="D164" s="37">
        <f t="shared" si="98"/>
        <v>0</v>
      </c>
      <c r="E164" s="37">
        <f t="shared" si="98"/>
        <v>10000</v>
      </c>
      <c r="F164" s="37">
        <f t="shared" si="98"/>
        <v>0</v>
      </c>
      <c r="G164" s="37">
        <f t="shared" si="98"/>
        <v>10000</v>
      </c>
    </row>
    <row r="165" spans="1:7" ht="20.100000000000001" customHeight="1" x14ac:dyDescent="0.25">
      <c r="A165" s="19">
        <v>3241</v>
      </c>
      <c r="B165" s="20" t="s">
        <v>199</v>
      </c>
      <c r="C165" s="38">
        <f>SUM(C166:C167)</f>
        <v>0</v>
      </c>
      <c r="D165" s="38">
        <f t="shared" ref="D165:G165" si="99">SUM(D166:D167)</f>
        <v>0</v>
      </c>
      <c r="E165" s="38">
        <f t="shared" si="99"/>
        <v>10000</v>
      </c>
      <c r="F165" s="38">
        <f t="shared" ref="F165" si="100">SUM(F166:F167)</f>
        <v>0</v>
      </c>
      <c r="G165" s="38">
        <f t="shared" si="99"/>
        <v>10000</v>
      </c>
    </row>
    <row r="166" spans="1:7" ht="20.100000000000001" customHeight="1" x14ac:dyDescent="0.25">
      <c r="A166" s="23">
        <v>32411</v>
      </c>
      <c r="B166" s="24" t="s">
        <v>200</v>
      </c>
      <c r="C166" s="39">
        <v>0</v>
      </c>
      <c r="D166" s="39">
        <v>0</v>
      </c>
      <c r="E166" s="39">
        <v>0</v>
      </c>
      <c r="F166" s="39">
        <v>0</v>
      </c>
      <c r="G166" s="39">
        <f t="shared" ref="G166:G167" si="101">SUM(C166:F166)</f>
        <v>0</v>
      </c>
    </row>
    <row r="167" spans="1:7" ht="20.100000000000001" customHeight="1" x14ac:dyDescent="0.25">
      <c r="A167" s="23">
        <v>32412</v>
      </c>
      <c r="B167" s="24" t="s">
        <v>201</v>
      </c>
      <c r="C167" s="39">
        <v>0</v>
      </c>
      <c r="D167" s="39">
        <v>0</v>
      </c>
      <c r="E167" s="39">
        <v>10000</v>
      </c>
      <c r="F167" s="39">
        <v>0</v>
      </c>
      <c r="G167" s="39">
        <f t="shared" si="101"/>
        <v>10000</v>
      </c>
    </row>
    <row r="168" spans="1:7" ht="20.100000000000001" customHeight="1" x14ac:dyDescent="0.25">
      <c r="A168" s="16">
        <v>329</v>
      </c>
      <c r="B168" s="17" t="s">
        <v>202</v>
      </c>
      <c r="C168" s="37">
        <f t="shared" ref="C168:G168" si="102">C172+C177+C179+C183+C189+C191+C169</f>
        <v>1408580</v>
      </c>
      <c r="D168" s="37">
        <f t="shared" si="102"/>
        <v>30</v>
      </c>
      <c r="E168" s="37">
        <f t="shared" si="102"/>
        <v>248575.5</v>
      </c>
      <c r="F168" s="37">
        <f t="shared" ref="F168" si="103">F172+F177+F179+F183+F189+F191+F169</f>
        <v>291037</v>
      </c>
      <c r="G168" s="37">
        <f t="shared" si="102"/>
        <v>1948222.5</v>
      </c>
    </row>
    <row r="169" spans="1:7" ht="20.100000000000001" customHeight="1" x14ac:dyDescent="0.25">
      <c r="A169" s="19">
        <v>3291</v>
      </c>
      <c r="B169" s="20" t="s">
        <v>203</v>
      </c>
      <c r="C169" s="38">
        <f t="shared" ref="C169:G169" si="104">SUM(C170:C171)</f>
        <v>55000</v>
      </c>
      <c r="D169" s="38">
        <f t="shared" si="104"/>
        <v>0</v>
      </c>
      <c r="E169" s="38">
        <f t="shared" si="104"/>
        <v>15000</v>
      </c>
      <c r="F169" s="38">
        <f t="shared" ref="F169" si="105">SUM(F170:F171)</f>
        <v>0</v>
      </c>
      <c r="G169" s="38">
        <f t="shared" si="104"/>
        <v>70000</v>
      </c>
    </row>
    <row r="170" spans="1:7" ht="20.100000000000001" customHeight="1" x14ac:dyDescent="0.25">
      <c r="A170" s="23">
        <v>32911</v>
      </c>
      <c r="B170" s="24" t="s">
        <v>204</v>
      </c>
      <c r="C170" s="39">
        <v>55000</v>
      </c>
      <c r="D170" s="39">
        <v>0</v>
      </c>
      <c r="E170" s="39">
        <v>15000</v>
      </c>
      <c r="F170" s="39">
        <v>0</v>
      </c>
      <c r="G170" s="39">
        <f t="shared" ref="G170:G171" si="106">SUM(C170:F170)</f>
        <v>70000</v>
      </c>
    </row>
    <row r="171" spans="1:7" ht="20.100000000000001" customHeight="1" x14ac:dyDescent="0.25">
      <c r="A171" s="23">
        <v>32912</v>
      </c>
      <c r="B171" s="24" t="s">
        <v>205</v>
      </c>
      <c r="C171" s="39">
        <v>0</v>
      </c>
      <c r="D171" s="39">
        <v>0</v>
      </c>
      <c r="E171" s="39">
        <v>0</v>
      </c>
      <c r="F171" s="39">
        <v>0</v>
      </c>
      <c r="G171" s="39">
        <f t="shared" si="106"/>
        <v>0</v>
      </c>
    </row>
    <row r="172" spans="1:7" ht="20.100000000000001" customHeight="1" x14ac:dyDescent="0.25">
      <c r="A172" s="19">
        <v>3292</v>
      </c>
      <c r="B172" s="20" t="s">
        <v>206</v>
      </c>
      <c r="C172" s="38">
        <f t="shared" ref="C172:G172" si="107">SUM(C173:C176)</f>
        <v>650000</v>
      </c>
      <c r="D172" s="38">
        <f t="shared" si="107"/>
        <v>0</v>
      </c>
      <c r="E172" s="38">
        <f t="shared" si="107"/>
        <v>0</v>
      </c>
      <c r="F172" s="38">
        <f t="shared" ref="F172" si="108">SUM(F173:F176)</f>
        <v>0</v>
      </c>
      <c r="G172" s="38">
        <f t="shared" si="107"/>
        <v>650000</v>
      </c>
    </row>
    <row r="173" spans="1:7" ht="20.100000000000001" customHeight="1" x14ac:dyDescent="0.25">
      <c r="A173" s="23">
        <v>32921</v>
      </c>
      <c r="B173" s="24" t="s">
        <v>207</v>
      </c>
      <c r="C173" s="39">
        <v>125000</v>
      </c>
      <c r="D173" s="39">
        <v>0</v>
      </c>
      <c r="E173" s="39">
        <v>0</v>
      </c>
      <c r="F173" s="39">
        <v>0</v>
      </c>
      <c r="G173" s="39">
        <f t="shared" ref="G173:G176" si="109">SUM(C173:F173)</f>
        <v>125000</v>
      </c>
    </row>
    <row r="174" spans="1:7" ht="20.100000000000001" customHeight="1" x14ac:dyDescent="0.25">
      <c r="A174" s="23">
        <v>32922</v>
      </c>
      <c r="B174" s="24" t="s">
        <v>208</v>
      </c>
      <c r="C174" s="39">
        <v>275000</v>
      </c>
      <c r="D174" s="39">
        <v>0</v>
      </c>
      <c r="E174" s="39">
        <v>0</v>
      </c>
      <c r="F174" s="39">
        <v>0</v>
      </c>
      <c r="G174" s="39">
        <f t="shared" si="109"/>
        <v>275000</v>
      </c>
    </row>
    <row r="175" spans="1:7" ht="20.100000000000001" customHeight="1" x14ac:dyDescent="0.25">
      <c r="A175" s="23">
        <v>32923</v>
      </c>
      <c r="B175" s="24" t="s">
        <v>209</v>
      </c>
      <c r="C175" s="39">
        <v>70000</v>
      </c>
      <c r="D175" s="39">
        <v>0</v>
      </c>
      <c r="E175" s="39">
        <v>0</v>
      </c>
      <c r="F175" s="39">
        <v>0</v>
      </c>
      <c r="G175" s="39">
        <f t="shared" si="109"/>
        <v>70000</v>
      </c>
    </row>
    <row r="176" spans="1:7" ht="20.100000000000001" customHeight="1" x14ac:dyDescent="0.25">
      <c r="A176" s="23">
        <v>32924</v>
      </c>
      <c r="B176" s="24" t="s">
        <v>210</v>
      </c>
      <c r="C176" s="39">
        <v>180000</v>
      </c>
      <c r="D176" s="39">
        <v>0</v>
      </c>
      <c r="E176" s="39">
        <v>0</v>
      </c>
      <c r="F176" s="39">
        <v>0</v>
      </c>
      <c r="G176" s="39">
        <f t="shared" si="109"/>
        <v>180000</v>
      </c>
    </row>
    <row r="177" spans="1:7" ht="20.100000000000001" customHeight="1" x14ac:dyDescent="0.25">
      <c r="A177" s="19">
        <v>3293</v>
      </c>
      <c r="B177" s="20" t="s">
        <v>211</v>
      </c>
      <c r="C177" s="38">
        <f t="shared" ref="C177:G177" si="110">C178</f>
        <v>85400</v>
      </c>
      <c r="D177" s="38">
        <f t="shared" si="110"/>
        <v>-525</v>
      </c>
      <c r="E177" s="38">
        <f t="shared" si="110"/>
        <v>50000</v>
      </c>
      <c r="F177" s="38">
        <f t="shared" si="110"/>
        <v>50000</v>
      </c>
      <c r="G177" s="38">
        <f t="shared" si="110"/>
        <v>184875</v>
      </c>
    </row>
    <row r="178" spans="1:7" ht="20.100000000000001" customHeight="1" x14ac:dyDescent="0.25">
      <c r="A178" s="23">
        <v>32931</v>
      </c>
      <c r="B178" s="24" t="s">
        <v>211</v>
      </c>
      <c r="C178" s="39">
        <v>85400</v>
      </c>
      <c r="D178" s="39">
        <v>-525</v>
      </c>
      <c r="E178" s="39">
        <v>50000</v>
      </c>
      <c r="F178" s="39">
        <v>50000</v>
      </c>
      <c r="G178" s="39">
        <f>SUM(C178:F178)</f>
        <v>184875</v>
      </c>
    </row>
    <row r="179" spans="1:7" ht="20.100000000000001" customHeight="1" x14ac:dyDescent="0.25">
      <c r="A179" s="19">
        <v>3294</v>
      </c>
      <c r="B179" s="20" t="s">
        <v>212</v>
      </c>
      <c r="C179" s="38">
        <f t="shared" ref="C179:G179" si="111">SUM(C180:C182)</f>
        <v>55000</v>
      </c>
      <c r="D179" s="38">
        <f t="shared" si="111"/>
        <v>0</v>
      </c>
      <c r="E179" s="38">
        <f t="shared" si="111"/>
        <v>20000</v>
      </c>
      <c r="F179" s="38">
        <f t="shared" ref="F179" si="112">SUM(F180:F182)</f>
        <v>0</v>
      </c>
      <c r="G179" s="38">
        <f t="shared" si="111"/>
        <v>75000</v>
      </c>
    </row>
    <row r="180" spans="1:7" ht="20.100000000000001" customHeight="1" x14ac:dyDescent="0.25">
      <c r="A180" s="23">
        <v>32941</v>
      </c>
      <c r="B180" s="24" t="s">
        <v>213</v>
      </c>
      <c r="C180" s="39">
        <v>40000</v>
      </c>
      <c r="D180" s="39">
        <v>0</v>
      </c>
      <c r="E180" s="39">
        <v>10000</v>
      </c>
      <c r="F180" s="39">
        <v>0</v>
      </c>
      <c r="G180" s="39">
        <f t="shared" ref="G180:G182" si="113">SUM(C180:F180)</f>
        <v>50000</v>
      </c>
    </row>
    <row r="181" spans="1:7" ht="20.100000000000001" customHeight="1" x14ac:dyDescent="0.25">
      <c r="A181" s="23">
        <v>32942</v>
      </c>
      <c r="B181" s="24" t="s">
        <v>214</v>
      </c>
      <c r="C181" s="39">
        <v>0</v>
      </c>
      <c r="D181" s="39">
        <v>0</v>
      </c>
      <c r="E181" s="39"/>
      <c r="F181" s="39">
        <v>0</v>
      </c>
      <c r="G181" s="39">
        <f t="shared" si="113"/>
        <v>0</v>
      </c>
    </row>
    <row r="182" spans="1:7" ht="20.100000000000001" customHeight="1" x14ac:dyDescent="0.25">
      <c r="A182" s="23">
        <v>32943</v>
      </c>
      <c r="B182" s="24" t="s">
        <v>215</v>
      </c>
      <c r="C182" s="39">
        <v>15000</v>
      </c>
      <c r="D182" s="39">
        <v>0</v>
      </c>
      <c r="E182" s="39">
        <v>10000</v>
      </c>
      <c r="F182" s="39">
        <v>0</v>
      </c>
      <c r="G182" s="39">
        <f t="shared" si="113"/>
        <v>25000</v>
      </c>
    </row>
    <row r="183" spans="1:7" ht="20.100000000000001" customHeight="1" x14ac:dyDescent="0.25">
      <c r="A183" s="19">
        <v>3295</v>
      </c>
      <c r="B183" s="20" t="s">
        <v>216</v>
      </c>
      <c r="C183" s="38">
        <f t="shared" ref="C183:G183" si="114">SUM(C184:C188)</f>
        <v>100000</v>
      </c>
      <c r="D183" s="38">
        <f t="shared" si="114"/>
        <v>0</v>
      </c>
      <c r="E183" s="38">
        <f t="shared" si="114"/>
        <v>30000</v>
      </c>
      <c r="F183" s="38">
        <f t="shared" ref="F183" si="115">SUM(F184:F188)</f>
        <v>0</v>
      </c>
      <c r="G183" s="38">
        <f t="shared" si="114"/>
        <v>130000</v>
      </c>
    </row>
    <row r="184" spans="1:7" ht="20.100000000000001" customHeight="1" x14ac:dyDescent="0.25">
      <c r="A184" s="23">
        <v>32951</v>
      </c>
      <c r="B184" s="24" t="s">
        <v>217</v>
      </c>
      <c r="C184" s="39">
        <v>0</v>
      </c>
      <c r="D184" s="39">
        <v>0</v>
      </c>
      <c r="E184" s="39">
        <v>20000</v>
      </c>
      <c r="F184" s="39">
        <v>0</v>
      </c>
      <c r="G184" s="39">
        <f t="shared" ref="G184:G188" si="116">SUM(C184:F184)</f>
        <v>20000</v>
      </c>
    </row>
    <row r="185" spans="1:7" ht="20.100000000000001" customHeight="1" x14ac:dyDescent="0.25">
      <c r="A185" s="23">
        <v>32952</v>
      </c>
      <c r="B185" s="24" t="s">
        <v>218</v>
      </c>
      <c r="C185" s="39">
        <v>12000</v>
      </c>
      <c r="D185" s="39">
        <v>0</v>
      </c>
      <c r="E185" s="39">
        <v>-7000</v>
      </c>
      <c r="F185" s="39">
        <v>0</v>
      </c>
      <c r="G185" s="39">
        <f t="shared" si="116"/>
        <v>5000</v>
      </c>
    </row>
    <row r="186" spans="1:7" ht="20.100000000000001" customHeight="1" x14ac:dyDescent="0.25">
      <c r="A186" s="23">
        <v>32953</v>
      </c>
      <c r="B186" s="24" t="s">
        <v>219</v>
      </c>
      <c r="C186" s="39">
        <v>23000</v>
      </c>
      <c r="D186" s="39">
        <v>0</v>
      </c>
      <c r="E186" s="39">
        <v>-8000</v>
      </c>
      <c r="F186" s="39">
        <v>0</v>
      </c>
      <c r="G186" s="39">
        <f t="shared" si="116"/>
        <v>15000</v>
      </c>
    </row>
    <row r="187" spans="1:7" ht="20.100000000000001" customHeight="1" x14ac:dyDescent="0.25">
      <c r="A187" s="23">
        <v>32955</v>
      </c>
      <c r="B187" s="24" t="s">
        <v>220</v>
      </c>
      <c r="C187" s="39">
        <v>65000</v>
      </c>
      <c r="D187" s="39">
        <v>0</v>
      </c>
      <c r="E187" s="39">
        <v>20000</v>
      </c>
      <c r="F187" s="39">
        <v>0</v>
      </c>
      <c r="G187" s="39">
        <f t="shared" si="116"/>
        <v>85000</v>
      </c>
    </row>
    <row r="188" spans="1:7" ht="20.100000000000001" customHeight="1" x14ac:dyDescent="0.25">
      <c r="A188" s="23">
        <v>32959</v>
      </c>
      <c r="B188" s="24" t="s">
        <v>221</v>
      </c>
      <c r="C188" s="39">
        <v>0</v>
      </c>
      <c r="D188" s="39">
        <v>0</v>
      </c>
      <c r="E188" s="39">
        <v>5000</v>
      </c>
      <c r="F188" s="39">
        <v>0</v>
      </c>
      <c r="G188" s="39">
        <f t="shared" si="116"/>
        <v>5000</v>
      </c>
    </row>
    <row r="189" spans="1:7" ht="20.100000000000001" customHeight="1" x14ac:dyDescent="0.25">
      <c r="A189" s="19">
        <v>3296</v>
      </c>
      <c r="B189" s="20" t="s">
        <v>222</v>
      </c>
      <c r="C189" s="38">
        <f t="shared" ref="C189:G189" si="117">C190</f>
        <v>0</v>
      </c>
      <c r="D189" s="38">
        <f t="shared" si="117"/>
        <v>0</v>
      </c>
      <c r="E189" s="38">
        <f t="shared" si="117"/>
        <v>25000</v>
      </c>
      <c r="F189" s="38">
        <f t="shared" si="117"/>
        <v>0</v>
      </c>
      <c r="G189" s="38">
        <f t="shared" si="117"/>
        <v>25000</v>
      </c>
    </row>
    <row r="190" spans="1:7" ht="20.100000000000001" customHeight="1" x14ac:dyDescent="0.25">
      <c r="A190" s="23">
        <v>32961</v>
      </c>
      <c r="B190" s="24" t="s">
        <v>222</v>
      </c>
      <c r="C190" s="39">
        <v>0</v>
      </c>
      <c r="D190" s="39">
        <v>0</v>
      </c>
      <c r="E190" s="39">
        <v>25000</v>
      </c>
      <c r="F190" s="39">
        <v>0</v>
      </c>
      <c r="G190" s="39">
        <f>SUM(C190:F190)</f>
        <v>25000</v>
      </c>
    </row>
    <row r="191" spans="1:7" ht="20.100000000000001" customHeight="1" x14ac:dyDescent="0.25">
      <c r="A191" s="19">
        <v>3299</v>
      </c>
      <c r="B191" s="20" t="s">
        <v>202</v>
      </c>
      <c r="C191" s="38">
        <f t="shared" ref="C191:G191" si="118">SUM(C192:C193)</f>
        <v>463180</v>
      </c>
      <c r="D191" s="38">
        <f t="shared" si="118"/>
        <v>555</v>
      </c>
      <c r="E191" s="38">
        <f t="shared" si="118"/>
        <v>108575.5</v>
      </c>
      <c r="F191" s="38">
        <f t="shared" ref="F191" si="119">SUM(F192:F193)</f>
        <v>241037</v>
      </c>
      <c r="G191" s="38">
        <f t="shared" si="118"/>
        <v>813347.5</v>
      </c>
    </row>
    <row r="192" spans="1:7" ht="20.100000000000001" customHeight="1" x14ac:dyDescent="0.25">
      <c r="A192" s="23">
        <v>32991</v>
      </c>
      <c r="B192" s="24" t="s">
        <v>223</v>
      </c>
      <c r="C192" s="39">
        <v>5000</v>
      </c>
      <c r="D192" s="39">
        <v>0</v>
      </c>
      <c r="E192" s="39">
        <v>0</v>
      </c>
      <c r="F192" s="39">
        <v>0</v>
      </c>
      <c r="G192" s="39">
        <f t="shared" ref="G192:G193" si="120">SUM(C192:F192)</f>
        <v>5000</v>
      </c>
    </row>
    <row r="193" spans="1:7" ht="20.100000000000001" customHeight="1" x14ac:dyDescent="0.25">
      <c r="A193" s="23">
        <v>32999</v>
      </c>
      <c r="B193" s="24" t="s">
        <v>202</v>
      </c>
      <c r="C193" s="39">
        <v>458180</v>
      </c>
      <c r="D193" s="39">
        <v>555</v>
      </c>
      <c r="E193" s="39">
        <v>108575.5</v>
      </c>
      <c r="F193" s="39">
        <v>241037</v>
      </c>
      <c r="G193" s="39">
        <f t="shared" si="120"/>
        <v>808347.5</v>
      </c>
    </row>
    <row r="194" spans="1:7" ht="20.100000000000001" customHeight="1" x14ac:dyDescent="0.25">
      <c r="A194" s="13">
        <v>34</v>
      </c>
      <c r="B194" s="14" t="s">
        <v>224</v>
      </c>
      <c r="C194" s="36">
        <f t="shared" ref="C194:G194" si="121">C195+C198</f>
        <v>425000</v>
      </c>
      <c r="D194" s="36">
        <f t="shared" si="121"/>
        <v>0</v>
      </c>
      <c r="E194" s="36">
        <f t="shared" si="121"/>
        <v>-250000</v>
      </c>
      <c r="F194" s="36">
        <f t="shared" ref="F194" si="122">F195+F198</f>
        <v>0</v>
      </c>
      <c r="G194" s="36">
        <f t="shared" si="121"/>
        <v>175000</v>
      </c>
    </row>
    <row r="195" spans="1:7" ht="20.100000000000001" customHeight="1" x14ac:dyDescent="0.25">
      <c r="A195" s="16">
        <v>342</v>
      </c>
      <c r="B195" s="17" t="s">
        <v>225</v>
      </c>
      <c r="C195" s="37">
        <f t="shared" ref="C195:G195" si="123">SUM(C196:C197)</f>
        <v>0</v>
      </c>
      <c r="D195" s="37">
        <f t="shared" si="123"/>
        <v>0</v>
      </c>
      <c r="E195" s="37">
        <f t="shared" si="123"/>
        <v>0</v>
      </c>
      <c r="F195" s="37">
        <f t="shared" ref="F195" si="124">SUM(F196:F197)</f>
        <v>0</v>
      </c>
      <c r="G195" s="37">
        <f t="shared" si="123"/>
        <v>0</v>
      </c>
    </row>
    <row r="196" spans="1:7" ht="20.100000000000001" customHeight="1" x14ac:dyDescent="0.25">
      <c r="A196" s="23">
        <v>34233</v>
      </c>
      <c r="B196" s="24" t="s">
        <v>226</v>
      </c>
      <c r="C196" s="39">
        <v>0</v>
      </c>
      <c r="D196" s="39">
        <v>0</v>
      </c>
      <c r="E196" s="39">
        <v>0</v>
      </c>
      <c r="F196" s="39">
        <v>0</v>
      </c>
      <c r="G196" s="39">
        <f t="shared" ref="G196:G197" si="125">SUM(C196:F196)</f>
        <v>0</v>
      </c>
    </row>
    <row r="197" spans="1:7" ht="20.100000000000001" customHeight="1" x14ac:dyDescent="0.25">
      <c r="A197" s="23">
        <v>34233</v>
      </c>
      <c r="B197" s="24" t="s">
        <v>227</v>
      </c>
      <c r="C197" s="39">
        <v>0</v>
      </c>
      <c r="D197" s="39">
        <v>0</v>
      </c>
      <c r="E197" s="39">
        <v>0</v>
      </c>
      <c r="F197" s="39">
        <v>0</v>
      </c>
      <c r="G197" s="39">
        <f t="shared" si="125"/>
        <v>0</v>
      </c>
    </row>
    <row r="198" spans="1:7" ht="20.100000000000001" customHeight="1" x14ac:dyDescent="0.25">
      <c r="A198" s="16">
        <v>343</v>
      </c>
      <c r="B198" s="17" t="s">
        <v>228</v>
      </c>
      <c r="C198" s="37">
        <f t="shared" ref="C198:G198" si="126">C199+C202+C204</f>
        <v>425000</v>
      </c>
      <c r="D198" s="37">
        <f t="shared" si="126"/>
        <v>0</v>
      </c>
      <c r="E198" s="37">
        <f t="shared" si="126"/>
        <v>-250000</v>
      </c>
      <c r="F198" s="37">
        <f t="shared" ref="F198" si="127">F199+F202+F204</f>
        <v>0</v>
      </c>
      <c r="G198" s="37">
        <f t="shared" si="126"/>
        <v>175000</v>
      </c>
    </row>
    <row r="199" spans="1:7" ht="20.100000000000001" customHeight="1" x14ac:dyDescent="0.25">
      <c r="A199" s="19">
        <v>3431</v>
      </c>
      <c r="B199" s="45" t="s">
        <v>229</v>
      </c>
      <c r="C199" s="38">
        <f t="shared" ref="C199:G199" si="128">SUM(C200:C201)</f>
        <v>410000</v>
      </c>
      <c r="D199" s="38">
        <f t="shared" si="128"/>
        <v>0</v>
      </c>
      <c r="E199" s="38">
        <f t="shared" si="128"/>
        <v>-260000</v>
      </c>
      <c r="F199" s="38">
        <f t="shared" ref="F199" si="129">SUM(F200:F201)</f>
        <v>0</v>
      </c>
      <c r="G199" s="38">
        <f t="shared" si="128"/>
        <v>150000</v>
      </c>
    </row>
    <row r="200" spans="1:7" ht="20.100000000000001" customHeight="1" x14ac:dyDescent="0.25">
      <c r="A200" s="23">
        <v>34311</v>
      </c>
      <c r="B200" s="24" t="s">
        <v>230</v>
      </c>
      <c r="C200" s="39">
        <v>350000</v>
      </c>
      <c r="D200" s="39">
        <v>0</v>
      </c>
      <c r="E200" s="39">
        <v>-275000</v>
      </c>
      <c r="F200" s="39">
        <v>0</v>
      </c>
      <c r="G200" s="39">
        <f t="shared" ref="G200:G201" si="130">SUM(C200:F200)</f>
        <v>75000</v>
      </c>
    </row>
    <row r="201" spans="1:7" ht="20.100000000000001" customHeight="1" x14ac:dyDescent="0.25">
      <c r="A201" s="23">
        <v>34312</v>
      </c>
      <c r="B201" s="24" t="s">
        <v>231</v>
      </c>
      <c r="C201" s="39">
        <v>60000</v>
      </c>
      <c r="D201" s="39">
        <v>0</v>
      </c>
      <c r="E201" s="39">
        <v>15000</v>
      </c>
      <c r="F201" s="39">
        <v>0</v>
      </c>
      <c r="G201" s="39">
        <f t="shared" si="130"/>
        <v>75000</v>
      </c>
    </row>
    <row r="202" spans="1:7" ht="20.100000000000001" customHeight="1" x14ac:dyDescent="0.25">
      <c r="A202" s="19">
        <v>3432</v>
      </c>
      <c r="B202" s="20" t="s">
        <v>232</v>
      </c>
      <c r="C202" s="38">
        <f t="shared" ref="C202:G202" si="131">C203</f>
        <v>10000</v>
      </c>
      <c r="D202" s="38">
        <f t="shared" si="131"/>
        <v>0</v>
      </c>
      <c r="E202" s="38">
        <f t="shared" si="131"/>
        <v>-5000</v>
      </c>
      <c r="F202" s="38">
        <f t="shared" si="131"/>
        <v>0</v>
      </c>
      <c r="G202" s="38">
        <f t="shared" si="131"/>
        <v>5000</v>
      </c>
    </row>
    <row r="203" spans="1:7" ht="20.100000000000001" customHeight="1" x14ac:dyDescent="0.25">
      <c r="A203" s="23">
        <v>34321</v>
      </c>
      <c r="B203" s="24" t="s">
        <v>233</v>
      </c>
      <c r="C203" s="39">
        <v>10000</v>
      </c>
      <c r="D203" s="39">
        <v>0</v>
      </c>
      <c r="E203" s="39">
        <v>-5000</v>
      </c>
      <c r="F203" s="39">
        <v>0</v>
      </c>
      <c r="G203" s="39">
        <f>SUM(C203:F203)</f>
        <v>5000</v>
      </c>
    </row>
    <row r="204" spans="1:7" ht="20.100000000000001" customHeight="1" x14ac:dyDescent="0.25">
      <c r="A204" s="19">
        <v>3433</v>
      </c>
      <c r="B204" s="20" t="s">
        <v>234</v>
      </c>
      <c r="C204" s="38">
        <f t="shared" ref="C204:G204" si="132">SUM(C205:C206)</f>
        <v>5000</v>
      </c>
      <c r="D204" s="38">
        <f t="shared" si="132"/>
        <v>0</v>
      </c>
      <c r="E204" s="38">
        <f t="shared" si="132"/>
        <v>15000</v>
      </c>
      <c r="F204" s="38">
        <f t="shared" ref="F204" si="133">SUM(F205:F206)</f>
        <v>0</v>
      </c>
      <c r="G204" s="38">
        <f t="shared" si="132"/>
        <v>20000</v>
      </c>
    </row>
    <row r="205" spans="1:7" ht="20.100000000000001" customHeight="1" x14ac:dyDescent="0.25">
      <c r="A205" s="23">
        <v>34333</v>
      </c>
      <c r="B205" s="24" t="s">
        <v>235</v>
      </c>
      <c r="C205" s="39">
        <v>1000</v>
      </c>
      <c r="D205" s="39">
        <v>0</v>
      </c>
      <c r="E205" s="39">
        <v>14000</v>
      </c>
      <c r="F205" s="39">
        <v>0</v>
      </c>
      <c r="G205" s="39">
        <f t="shared" ref="G205:G206" si="134">SUM(C205:F205)</f>
        <v>15000</v>
      </c>
    </row>
    <row r="206" spans="1:7" ht="20.100000000000001" customHeight="1" x14ac:dyDescent="0.25">
      <c r="A206" s="23">
        <v>34339</v>
      </c>
      <c r="B206" s="24" t="s">
        <v>236</v>
      </c>
      <c r="C206" s="39">
        <v>4000</v>
      </c>
      <c r="D206" s="39">
        <v>0</v>
      </c>
      <c r="E206" s="39">
        <v>1000</v>
      </c>
      <c r="F206" s="39">
        <v>0</v>
      </c>
      <c r="G206" s="39">
        <f t="shared" si="134"/>
        <v>5000</v>
      </c>
    </row>
    <row r="207" spans="1:7" ht="19.5" customHeight="1" x14ac:dyDescent="0.25">
      <c r="A207" s="13">
        <v>36</v>
      </c>
      <c r="B207" s="14" t="s">
        <v>237</v>
      </c>
      <c r="C207" s="36">
        <f>C208+C211</f>
        <v>600000</v>
      </c>
      <c r="D207" s="36">
        <f t="shared" ref="D207:G207" si="135">D208+D211</f>
        <v>0</v>
      </c>
      <c r="E207" s="36">
        <f t="shared" si="135"/>
        <v>-55000</v>
      </c>
      <c r="F207" s="36">
        <f t="shared" ref="F207" si="136">F208+F211</f>
        <v>0</v>
      </c>
      <c r="G207" s="36">
        <f t="shared" si="135"/>
        <v>545000</v>
      </c>
    </row>
    <row r="208" spans="1:7" ht="20.100000000000001" customHeight="1" x14ac:dyDescent="0.25">
      <c r="A208" s="16">
        <v>366</v>
      </c>
      <c r="B208" s="17" t="s">
        <v>294</v>
      </c>
      <c r="C208" s="37">
        <f>C209</f>
        <v>0</v>
      </c>
      <c r="D208" s="37">
        <f t="shared" ref="D208:G209" si="137">D209</f>
        <v>0</v>
      </c>
      <c r="E208" s="37">
        <f t="shared" si="137"/>
        <v>250000</v>
      </c>
      <c r="F208" s="37">
        <f t="shared" si="137"/>
        <v>0</v>
      </c>
      <c r="G208" s="37">
        <f t="shared" si="137"/>
        <v>250000</v>
      </c>
    </row>
    <row r="209" spans="1:7" ht="20.100000000000001" customHeight="1" x14ac:dyDescent="0.25">
      <c r="A209" s="19">
        <v>3661</v>
      </c>
      <c r="B209" s="20" t="s">
        <v>295</v>
      </c>
      <c r="C209" s="38">
        <f>C210</f>
        <v>0</v>
      </c>
      <c r="D209" s="38">
        <f t="shared" si="137"/>
        <v>0</v>
      </c>
      <c r="E209" s="38">
        <f t="shared" si="137"/>
        <v>250000</v>
      </c>
      <c r="F209" s="38">
        <f t="shared" si="137"/>
        <v>0</v>
      </c>
      <c r="G209" s="38">
        <f t="shared" si="137"/>
        <v>250000</v>
      </c>
    </row>
    <row r="210" spans="1:7" ht="20.100000000000001" customHeight="1" x14ac:dyDescent="0.25">
      <c r="A210" s="23">
        <v>36611</v>
      </c>
      <c r="B210" s="24" t="s">
        <v>295</v>
      </c>
      <c r="C210" s="39">
        <v>0</v>
      </c>
      <c r="D210" s="39">
        <v>0</v>
      </c>
      <c r="E210" s="39">
        <v>250000</v>
      </c>
      <c r="F210" s="39">
        <v>0</v>
      </c>
      <c r="G210" s="39">
        <f>SUM(C210:F210)</f>
        <v>250000</v>
      </c>
    </row>
    <row r="211" spans="1:7" ht="20.100000000000001" customHeight="1" x14ac:dyDescent="0.25">
      <c r="A211" s="16">
        <v>369</v>
      </c>
      <c r="B211" s="17" t="s">
        <v>13</v>
      </c>
      <c r="C211" s="37">
        <f t="shared" ref="C211:G212" si="138">C212</f>
        <v>600000</v>
      </c>
      <c r="D211" s="37">
        <f t="shared" si="138"/>
        <v>0</v>
      </c>
      <c r="E211" s="37">
        <f t="shared" si="138"/>
        <v>-305000</v>
      </c>
      <c r="F211" s="37">
        <f t="shared" si="138"/>
        <v>0</v>
      </c>
      <c r="G211" s="37">
        <f t="shared" si="138"/>
        <v>295000</v>
      </c>
    </row>
    <row r="212" spans="1:7" ht="20.100000000000001" customHeight="1" x14ac:dyDescent="0.25">
      <c r="A212" s="19">
        <v>3691</v>
      </c>
      <c r="B212" s="20" t="s">
        <v>14</v>
      </c>
      <c r="C212" s="38">
        <f>C213</f>
        <v>600000</v>
      </c>
      <c r="D212" s="38">
        <f t="shared" si="138"/>
        <v>0</v>
      </c>
      <c r="E212" s="38">
        <f t="shared" si="138"/>
        <v>-305000</v>
      </c>
      <c r="F212" s="38">
        <f t="shared" si="138"/>
        <v>0</v>
      </c>
      <c r="G212" s="38">
        <f t="shared" si="138"/>
        <v>295000</v>
      </c>
    </row>
    <row r="213" spans="1:7" ht="20.100000000000001" customHeight="1" x14ac:dyDescent="0.25">
      <c r="A213" s="23">
        <v>36911</v>
      </c>
      <c r="B213" s="24" t="s">
        <v>14</v>
      </c>
      <c r="C213" s="39">
        <v>600000</v>
      </c>
      <c r="D213" s="39">
        <v>0</v>
      </c>
      <c r="E213" s="39">
        <v>-305000</v>
      </c>
      <c r="F213" s="39">
        <v>0</v>
      </c>
      <c r="G213" s="39">
        <f>SUM(C213:F213)</f>
        <v>295000</v>
      </c>
    </row>
    <row r="214" spans="1:7" ht="20.100000000000001" customHeight="1" x14ac:dyDescent="0.25">
      <c r="A214" s="13">
        <v>38</v>
      </c>
      <c r="B214" s="14" t="s">
        <v>238</v>
      </c>
      <c r="C214" s="36">
        <f t="shared" ref="C214:G214" si="139">C215</f>
        <v>0</v>
      </c>
      <c r="D214" s="36">
        <f t="shared" si="139"/>
        <v>0</v>
      </c>
      <c r="E214" s="36">
        <f t="shared" si="139"/>
        <v>0</v>
      </c>
      <c r="F214" s="36">
        <f t="shared" si="139"/>
        <v>0</v>
      </c>
      <c r="G214" s="36">
        <f t="shared" si="139"/>
        <v>0</v>
      </c>
    </row>
    <row r="215" spans="1:7" ht="20.100000000000001" customHeight="1" x14ac:dyDescent="0.25">
      <c r="A215" s="16">
        <v>381</v>
      </c>
      <c r="B215" s="17" t="s">
        <v>36</v>
      </c>
      <c r="C215" s="37">
        <f t="shared" ref="C215:G215" si="140">SUM(C216:C217)</f>
        <v>0</v>
      </c>
      <c r="D215" s="37">
        <f t="shared" si="140"/>
        <v>0</v>
      </c>
      <c r="E215" s="37">
        <f t="shared" si="140"/>
        <v>0</v>
      </c>
      <c r="F215" s="37">
        <f t="shared" ref="F215" si="141">SUM(F216:F217)</f>
        <v>0</v>
      </c>
      <c r="G215" s="37">
        <f t="shared" si="140"/>
        <v>0</v>
      </c>
    </row>
    <row r="216" spans="1:7" ht="20.100000000000001" customHeight="1" x14ac:dyDescent="0.25">
      <c r="A216" s="23" t="s">
        <v>239</v>
      </c>
      <c r="B216" s="24" t="s">
        <v>240</v>
      </c>
      <c r="C216" s="39">
        <v>0</v>
      </c>
      <c r="D216" s="39">
        <v>0</v>
      </c>
      <c r="E216" s="39">
        <v>0</v>
      </c>
      <c r="F216" s="39">
        <v>0</v>
      </c>
      <c r="G216" s="39">
        <f t="shared" ref="G216:G217" si="142">SUM(C216:F216)</f>
        <v>0</v>
      </c>
    </row>
    <row r="217" spans="1:7" ht="20.100000000000001" customHeight="1" x14ac:dyDescent="0.25">
      <c r="A217" s="23" t="s">
        <v>241</v>
      </c>
      <c r="B217" s="24" t="s">
        <v>242</v>
      </c>
      <c r="C217" s="39">
        <v>0</v>
      </c>
      <c r="D217" s="39">
        <v>0</v>
      </c>
      <c r="E217" s="39">
        <v>0</v>
      </c>
      <c r="F217" s="39">
        <v>0</v>
      </c>
      <c r="G217" s="39">
        <f t="shared" si="142"/>
        <v>0</v>
      </c>
    </row>
  </sheetData>
  <mergeCells count="1">
    <mergeCell ref="A1:G1"/>
  </mergeCells>
  <pageMargins left="0.70866141732283472" right="0.70866141732283472" top="0.74803149606299213" bottom="0.55118110236220474" header="0.31496062992125984" footer="0.31496062992125984"/>
  <pageSetup paperSize="8" scale="76" fitToHeight="0" orientation="portrait" r:id="rId1"/>
  <headerFooter>
    <oddHeader>&amp;LUpravno vijeće
21.12.2022.&amp;CFinancijski plan prihoda i rashoda za 2022. godinu - III. Rebalans&amp;R22. sjednica
Točka 3. dnevnog reda</oddHeader>
    <oddFooter>&amp;LNastavni zavod za javno zdravstvo "Dr. 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tabColor theme="9" tint="0.39997558519241921"/>
    <pageSetUpPr fitToPage="1"/>
  </sheetPr>
  <dimension ref="A1:I58"/>
  <sheetViews>
    <sheetView workbookViewId="0">
      <selection activeCell="B12" sqref="B12"/>
    </sheetView>
  </sheetViews>
  <sheetFormatPr defaultRowHeight="12.75" x14ac:dyDescent="0.2"/>
  <cols>
    <col min="1" max="1" width="10.7109375" style="31" customWidth="1"/>
    <col min="2" max="2" width="60.7109375" style="11" customWidth="1"/>
    <col min="3" max="7" width="20.7109375" style="3" customWidth="1"/>
    <col min="8" max="8" width="9.140625" style="11"/>
    <col min="9" max="9" width="9.85546875" style="11" bestFit="1" customWidth="1"/>
    <col min="10" max="16384" width="9.140625" style="11"/>
  </cols>
  <sheetData>
    <row r="1" spans="1:9" s="1" customFormat="1" ht="20.100000000000001" customHeight="1" thickBot="1" x14ac:dyDescent="0.3">
      <c r="A1" s="68" t="s">
        <v>305</v>
      </c>
      <c r="B1" s="68"/>
      <c r="C1" s="68"/>
      <c r="D1" s="68"/>
      <c r="E1" s="68"/>
      <c r="F1" s="68"/>
      <c r="G1" s="68"/>
    </row>
    <row r="2" spans="1:9" s="1" customFormat="1" ht="15.75" customHeight="1" thickTop="1" x14ac:dyDescent="0.25">
      <c r="A2" s="2"/>
      <c r="C2" s="3"/>
      <c r="D2" s="3"/>
      <c r="E2" s="3"/>
      <c r="F2" s="3"/>
      <c r="G2" s="3"/>
    </row>
    <row r="3" spans="1:9" s="5" customFormat="1" ht="51" x14ac:dyDescent="0.25">
      <c r="A3" s="4" t="s">
        <v>0</v>
      </c>
      <c r="B3" s="4" t="s">
        <v>1</v>
      </c>
      <c r="C3" s="4" t="s">
        <v>290</v>
      </c>
      <c r="D3" s="4" t="s">
        <v>297</v>
      </c>
      <c r="E3" s="4" t="s">
        <v>298</v>
      </c>
      <c r="F3" s="4" t="s">
        <v>301</v>
      </c>
      <c r="G3" s="4" t="s">
        <v>291</v>
      </c>
    </row>
    <row r="4" spans="1:9" s="7" customFormat="1" ht="11.25" x14ac:dyDescent="0.25">
      <c r="A4" s="6">
        <v>1</v>
      </c>
      <c r="B4" s="6">
        <v>2</v>
      </c>
      <c r="C4" s="6">
        <v>3</v>
      </c>
      <c r="D4" s="6"/>
      <c r="E4" s="6"/>
      <c r="F4" s="6"/>
      <c r="G4" s="6"/>
    </row>
    <row r="5" spans="1:9" ht="20.100000000000001" customHeight="1" x14ac:dyDescent="0.2">
      <c r="A5" s="8">
        <v>4</v>
      </c>
      <c r="B5" s="9" t="s">
        <v>243</v>
      </c>
      <c r="C5" s="10">
        <f>C6+C10+C52</f>
        <v>30692200</v>
      </c>
      <c r="D5" s="10">
        <f t="shared" ref="D5:E5" si="0">D6+D10+D52</f>
        <v>428863</v>
      </c>
      <c r="E5" s="10">
        <f t="shared" si="0"/>
        <v>596624.49999999977</v>
      </c>
      <c r="F5" s="10">
        <f t="shared" ref="F5" si="1">F6+F10+F52</f>
        <v>-1364661</v>
      </c>
      <c r="G5" s="10">
        <f>G6+G10+G52</f>
        <v>30353026.5</v>
      </c>
      <c r="I5" s="12"/>
    </row>
    <row r="6" spans="1:9" ht="20.100000000000001" customHeight="1" x14ac:dyDescent="0.2">
      <c r="A6" s="13">
        <v>41</v>
      </c>
      <c r="B6" s="14" t="s">
        <v>244</v>
      </c>
      <c r="C6" s="15">
        <f t="shared" ref="C6:G8" si="2">C7</f>
        <v>2379000</v>
      </c>
      <c r="D6" s="15">
        <f t="shared" si="2"/>
        <v>0</v>
      </c>
      <c r="E6" s="15">
        <f t="shared" si="2"/>
        <v>0</v>
      </c>
      <c r="F6" s="15">
        <f t="shared" si="2"/>
        <v>-2130437</v>
      </c>
      <c r="G6" s="15">
        <f t="shared" si="2"/>
        <v>248563</v>
      </c>
      <c r="I6" s="12"/>
    </row>
    <row r="7" spans="1:9" ht="20.100000000000001" customHeight="1" x14ac:dyDescent="0.2">
      <c r="A7" s="16">
        <v>412</v>
      </c>
      <c r="B7" s="17" t="s">
        <v>245</v>
      </c>
      <c r="C7" s="18">
        <f t="shared" si="2"/>
        <v>2379000</v>
      </c>
      <c r="D7" s="18">
        <f t="shared" si="2"/>
        <v>0</v>
      </c>
      <c r="E7" s="18">
        <f t="shared" si="2"/>
        <v>0</v>
      </c>
      <c r="F7" s="18">
        <f t="shared" si="2"/>
        <v>-2130437</v>
      </c>
      <c r="G7" s="18">
        <f t="shared" si="2"/>
        <v>248563</v>
      </c>
      <c r="I7" s="12"/>
    </row>
    <row r="8" spans="1:9" s="22" customFormat="1" ht="20.100000000000001" customHeight="1" x14ac:dyDescent="0.2">
      <c r="A8" s="19">
        <v>4123</v>
      </c>
      <c r="B8" s="20" t="s">
        <v>166</v>
      </c>
      <c r="C8" s="21">
        <f t="shared" si="2"/>
        <v>2379000</v>
      </c>
      <c r="D8" s="21">
        <f t="shared" si="2"/>
        <v>0</v>
      </c>
      <c r="E8" s="21">
        <f t="shared" si="2"/>
        <v>0</v>
      </c>
      <c r="F8" s="21">
        <f t="shared" si="2"/>
        <v>-2130437</v>
      </c>
      <c r="G8" s="21">
        <f t="shared" si="2"/>
        <v>248563</v>
      </c>
      <c r="I8" s="12"/>
    </row>
    <row r="9" spans="1:9" ht="20.100000000000001" customHeight="1" x14ac:dyDescent="0.2">
      <c r="A9" s="23">
        <v>41231</v>
      </c>
      <c r="B9" s="24" t="s">
        <v>166</v>
      </c>
      <c r="C9" s="25">
        <v>2379000</v>
      </c>
      <c r="D9" s="25">
        <v>0</v>
      </c>
      <c r="E9" s="25">
        <v>0</v>
      </c>
      <c r="F9" s="25">
        <v>-2130437</v>
      </c>
      <c r="G9" s="25">
        <f>SUM(C9:F9)</f>
        <v>248563</v>
      </c>
      <c r="I9" s="12"/>
    </row>
    <row r="10" spans="1:9" ht="20.100000000000001" customHeight="1" x14ac:dyDescent="0.2">
      <c r="A10" s="13">
        <v>42</v>
      </c>
      <c r="B10" s="14" t="s">
        <v>246</v>
      </c>
      <c r="C10" s="15">
        <f t="shared" ref="C10:G10" si="3">C11+C15+C44+C49</f>
        <v>20661200</v>
      </c>
      <c r="D10" s="15">
        <f t="shared" si="3"/>
        <v>428863</v>
      </c>
      <c r="E10" s="15">
        <f t="shared" si="3"/>
        <v>596624.49999999977</v>
      </c>
      <c r="F10" s="15">
        <f t="shared" ref="F10" si="4">F11+F15+F44+F49</f>
        <v>765776</v>
      </c>
      <c r="G10" s="15">
        <f t="shared" si="3"/>
        <v>22452463.5</v>
      </c>
      <c r="I10" s="12"/>
    </row>
    <row r="11" spans="1:9" ht="20.100000000000001" customHeight="1" x14ac:dyDescent="0.2">
      <c r="A11" s="16">
        <v>421</v>
      </c>
      <c r="B11" s="17" t="s">
        <v>247</v>
      </c>
      <c r="C11" s="18">
        <f t="shared" ref="C11:G11" si="5">C12</f>
        <v>8500000</v>
      </c>
      <c r="D11" s="18">
        <f t="shared" si="5"/>
        <v>0</v>
      </c>
      <c r="E11" s="18">
        <f t="shared" si="5"/>
        <v>0</v>
      </c>
      <c r="F11" s="18">
        <f t="shared" si="5"/>
        <v>0</v>
      </c>
      <c r="G11" s="18">
        <f t="shared" si="5"/>
        <v>8500000</v>
      </c>
      <c r="I11" s="12"/>
    </row>
    <row r="12" spans="1:9" ht="20.100000000000001" customHeight="1" x14ac:dyDescent="0.2">
      <c r="A12" s="19">
        <v>4212</v>
      </c>
      <c r="B12" s="20" t="s">
        <v>248</v>
      </c>
      <c r="C12" s="21">
        <f t="shared" ref="C12:G12" si="6">SUM(C13:C14)</f>
        <v>8500000</v>
      </c>
      <c r="D12" s="21">
        <f t="shared" si="6"/>
        <v>0</v>
      </c>
      <c r="E12" s="21">
        <f t="shared" si="6"/>
        <v>0</v>
      </c>
      <c r="F12" s="21">
        <f t="shared" ref="F12" si="7">SUM(F13:F14)</f>
        <v>0</v>
      </c>
      <c r="G12" s="21">
        <f t="shared" si="6"/>
        <v>8500000</v>
      </c>
      <c r="I12" s="12"/>
    </row>
    <row r="13" spans="1:9" ht="20.100000000000001" customHeight="1" x14ac:dyDescent="0.2">
      <c r="A13" s="23">
        <v>42122</v>
      </c>
      <c r="B13" s="24" t="s">
        <v>249</v>
      </c>
      <c r="C13" s="25">
        <v>0</v>
      </c>
      <c r="D13" s="25">
        <v>0</v>
      </c>
      <c r="E13" s="25">
        <v>0</v>
      </c>
      <c r="F13" s="25">
        <v>0</v>
      </c>
      <c r="G13" s="25">
        <f t="shared" ref="G13:G14" si="8">SUM(C13:F13)</f>
        <v>0</v>
      </c>
      <c r="I13" s="12"/>
    </row>
    <row r="14" spans="1:9" ht="20.100000000000001" customHeight="1" x14ac:dyDescent="0.2">
      <c r="A14" s="23">
        <v>42129</v>
      </c>
      <c r="B14" s="24" t="s">
        <v>250</v>
      </c>
      <c r="C14" s="25">
        <v>8500000</v>
      </c>
      <c r="D14" s="25">
        <v>0</v>
      </c>
      <c r="E14" s="25">
        <v>0</v>
      </c>
      <c r="F14" s="25">
        <v>0</v>
      </c>
      <c r="G14" s="25">
        <f t="shared" si="8"/>
        <v>8500000</v>
      </c>
      <c r="I14" s="12"/>
    </row>
    <row r="15" spans="1:9" ht="20.100000000000001" customHeight="1" x14ac:dyDescent="0.2">
      <c r="A15" s="16">
        <v>422</v>
      </c>
      <c r="B15" s="17" t="s">
        <v>251</v>
      </c>
      <c r="C15" s="18">
        <f t="shared" ref="C15:G15" si="9">C16+C21+C26+C32+C36+C40</f>
        <v>11124200</v>
      </c>
      <c r="D15" s="18">
        <f t="shared" si="9"/>
        <v>428863</v>
      </c>
      <c r="E15" s="18">
        <f t="shared" si="9"/>
        <v>596624.49999999977</v>
      </c>
      <c r="F15" s="18">
        <f t="shared" ref="F15" si="10">F16+F21+F26+F32+F36+F40</f>
        <v>765776</v>
      </c>
      <c r="G15" s="18">
        <f t="shared" si="9"/>
        <v>12915463.5</v>
      </c>
      <c r="I15" s="12"/>
    </row>
    <row r="16" spans="1:9" ht="20.100000000000001" customHeight="1" x14ac:dyDescent="0.2">
      <c r="A16" s="19">
        <v>4221</v>
      </c>
      <c r="B16" s="20" t="s">
        <v>252</v>
      </c>
      <c r="C16" s="21">
        <f t="shared" ref="C16:G16" si="11">SUM(C17:C20)</f>
        <v>6945700</v>
      </c>
      <c r="D16" s="21">
        <f t="shared" si="11"/>
        <v>-8887</v>
      </c>
      <c r="E16" s="21">
        <f t="shared" si="11"/>
        <v>-12125.500000000233</v>
      </c>
      <c r="F16" s="21">
        <f t="shared" ref="F16" si="12">SUM(F17:F20)</f>
        <v>1419526</v>
      </c>
      <c r="G16" s="21">
        <f t="shared" si="11"/>
        <v>8344213.5</v>
      </c>
      <c r="I16" s="12"/>
    </row>
    <row r="17" spans="1:9" ht="20.100000000000001" customHeight="1" x14ac:dyDescent="0.2">
      <c r="A17" s="23">
        <v>42211</v>
      </c>
      <c r="B17" s="24" t="s">
        <v>253</v>
      </c>
      <c r="C17" s="25">
        <v>1445700</v>
      </c>
      <c r="D17" s="25">
        <v>-8887</v>
      </c>
      <c r="E17" s="25">
        <v>-12125.500000000233</v>
      </c>
      <c r="F17" s="25">
        <v>1346776</v>
      </c>
      <c r="G17" s="25">
        <f t="shared" ref="G17:G20" si="13">SUM(C17:F17)</f>
        <v>2771463.5</v>
      </c>
      <c r="I17" s="12"/>
    </row>
    <row r="18" spans="1:9" ht="20.100000000000001" customHeight="1" x14ac:dyDescent="0.2">
      <c r="A18" s="23">
        <v>42212</v>
      </c>
      <c r="B18" s="24" t="s">
        <v>254</v>
      </c>
      <c r="C18" s="25">
        <v>0</v>
      </c>
      <c r="D18" s="25">
        <v>0</v>
      </c>
      <c r="E18" s="25">
        <v>0</v>
      </c>
      <c r="F18" s="25">
        <v>72750</v>
      </c>
      <c r="G18" s="25">
        <f t="shared" si="13"/>
        <v>72750</v>
      </c>
      <c r="I18" s="12"/>
    </row>
    <row r="19" spans="1:9" ht="20.100000000000001" customHeight="1" x14ac:dyDescent="0.2">
      <c r="A19" s="23">
        <v>422120</v>
      </c>
      <c r="B19" s="24" t="s">
        <v>255</v>
      </c>
      <c r="C19" s="25">
        <v>5500000</v>
      </c>
      <c r="D19" s="25">
        <v>0</v>
      </c>
      <c r="E19" s="25">
        <v>0</v>
      </c>
      <c r="F19" s="25">
        <v>0</v>
      </c>
      <c r="G19" s="25">
        <f t="shared" si="13"/>
        <v>5500000</v>
      </c>
      <c r="I19" s="12"/>
    </row>
    <row r="20" spans="1:9" ht="20.100000000000001" customHeight="1" x14ac:dyDescent="0.2">
      <c r="A20" s="23">
        <v>42219</v>
      </c>
      <c r="B20" s="24" t="s">
        <v>256</v>
      </c>
      <c r="C20" s="25">
        <v>0</v>
      </c>
      <c r="D20" s="25">
        <v>0</v>
      </c>
      <c r="E20" s="25">
        <v>0</v>
      </c>
      <c r="F20" s="25">
        <v>0</v>
      </c>
      <c r="G20" s="25">
        <f t="shared" si="13"/>
        <v>0</v>
      </c>
      <c r="I20" s="12"/>
    </row>
    <row r="21" spans="1:9" ht="20.100000000000001" customHeight="1" x14ac:dyDescent="0.2">
      <c r="A21" s="19">
        <v>4222</v>
      </c>
      <c r="B21" s="20" t="s">
        <v>257</v>
      </c>
      <c r="C21" s="21">
        <f t="shared" ref="C21:G21" si="14">SUM(C22:C25)</f>
        <v>0</v>
      </c>
      <c r="D21" s="21">
        <f t="shared" si="14"/>
        <v>0</v>
      </c>
      <c r="E21" s="21">
        <f t="shared" si="14"/>
        <v>10000</v>
      </c>
      <c r="F21" s="21">
        <f t="shared" ref="F21" si="15">SUM(F22:F25)</f>
        <v>0</v>
      </c>
      <c r="G21" s="21">
        <f t="shared" si="14"/>
        <v>10000</v>
      </c>
      <c r="I21" s="12"/>
    </row>
    <row r="22" spans="1:9" ht="20.100000000000001" customHeight="1" x14ac:dyDescent="0.2">
      <c r="A22" s="23">
        <v>42221</v>
      </c>
      <c r="B22" s="24" t="s">
        <v>258</v>
      </c>
      <c r="C22" s="25">
        <v>0</v>
      </c>
      <c r="D22" s="25">
        <v>0</v>
      </c>
      <c r="E22" s="25">
        <v>0</v>
      </c>
      <c r="F22" s="25">
        <v>0</v>
      </c>
      <c r="G22" s="25">
        <f t="shared" ref="G22:G25" si="16">SUM(C22:F22)</f>
        <v>0</v>
      </c>
      <c r="I22" s="12"/>
    </row>
    <row r="23" spans="1:9" ht="20.100000000000001" customHeight="1" x14ac:dyDescent="0.2">
      <c r="A23" s="23">
        <v>42222</v>
      </c>
      <c r="B23" s="24" t="s">
        <v>259</v>
      </c>
      <c r="C23" s="25">
        <v>0</v>
      </c>
      <c r="D23" s="25">
        <v>0</v>
      </c>
      <c r="E23" s="25">
        <v>10000</v>
      </c>
      <c r="F23" s="25">
        <v>0</v>
      </c>
      <c r="G23" s="25">
        <f t="shared" si="16"/>
        <v>10000</v>
      </c>
      <c r="I23" s="12"/>
    </row>
    <row r="24" spans="1:9" ht="20.100000000000001" customHeight="1" x14ac:dyDescent="0.2">
      <c r="A24" s="23">
        <v>42223</v>
      </c>
      <c r="B24" s="24" t="s">
        <v>260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16"/>
        <v>0</v>
      </c>
      <c r="I24" s="12"/>
    </row>
    <row r="25" spans="1:9" ht="20.100000000000001" customHeight="1" x14ac:dyDescent="0.2">
      <c r="A25" s="23">
        <v>42229</v>
      </c>
      <c r="B25" s="24" t="s">
        <v>261</v>
      </c>
      <c r="C25" s="25">
        <v>0</v>
      </c>
      <c r="D25" s="25">
        <v>0</v>
      </c>
      <c r="E25" s="25">
        <v>0</v>
      </c>
      <c r="F25" s="25">
        <v>0</v>
      </c>
      <c r="G25" s="25">
        <f t="shared" si="16"/>
        <v>0</v>
      </c>
      <c r="I25" s="12"/>
    </row>
    <row r="26" spans="1:9" ht="20.100000000000001" customHeight="1" x14ac:dyDescent="0.2">
      <c r="A26" s="19">
        <v>4223</v>
      </c>
      <c r="B26" s="20" t="s">
        <v>262</v>
      </c>
      <c r="C26" s="21">
        <f t="shared" ref="C26:G26" si="17">SUM(C27:C31)</f>
        <v>0</v>
      </c>
      <c r="D26" s="21">
        <f t="shared" si="17"/>
        <v>0</v>
      </c>
      <c r="E26" s="21">
        <f t="shared" si="17"/>
        <v>320000</v>
      </c>
      <c r="F26" s="21">
        <f t="shared" ref="F26" si="18">SUM(F27:F31)</f>
        <v>0</v>
      </c>
      <c r="G26" s="21">
        <f t="shared" si="17"/>
        <v>320000</v>
      </c>
      <c r="I26" s="12"/>
    </row>
    <row r="27" spans="1:9" ht="20.100000000000001" customHeight="1" x14ac:dyDescent="0.2">
      <c r="A27" s="23">
        <v>42231</v>
      </c>
      <c r="B27" s="24" t="s">
        <v>263</v>
      </c>
      <c r="C27" s="25">
        <v>0</v>
      </c>
      <c r="D27" s="25">
        <v>0</v>
      </c>
      <c r="E27" s="25">
        <v>250000</v>
      </c>
      <c r="F27" s="25">
        <v>0</v>
      </c>
      <c r="G27" s="25">
        <f t="shared" ref="G27:G31" si="19">SUM(C27:F27)</f>
        <v>250000</v>
      </c>
      <c r="I27" s="12"/>
    </row>
    <row r="28" spans="1:9" ht="20.100000000000001" customHeight="1" x14ac:dyDescent="0.2">
      <c r="A28" s="23">
        <v>42232</v>
      </c>
      <c r="B28" s="24" t="s">
        <v>264</v>
      </c>
      <c r="C28" s="25">
        <v>0</v>
      </c>
      <c r="D28" s="25">
        <v>0</v>
      </c>
      <c r="E28" s="25">
        <v>0</v>
      </c>
      <c r="F28" s="25">
        <v>0</v>
      </c>
      <c r="G28" s="25">
        <f t="shared" si="19"/>
        <v>0</v>
      </c>
      <c r="I28" s="12"/>
    </row>
    <row r="29" spans="1:9" ht="20.100000000000001" customHeight="1" x14ac:dyDescent="0.2">
      <c r="A29" s="23">
        <v>42233</v>
      </c>
      <c r="B29" s="24" t="s">
        <v>265</v>
      </c>
      <c r="C29" s="25">
        <v>0</v>
      </c>
      <c r="D29" s="25">
        <v>0</v>
      </c>
      <c r="E29" s="25">
        <v>0</v>
      </c>
      <c r="F29" s="25">
        <v>0</v>
      </c>
      <c r="G29" s="25">
        <f t="shared" si="19"/>
        <v>0</v>
      </c>
      <c r="I29" s="12"/>
    </row>
    <row r="30" spans="1:9" ht="20.100000000000001" customHeight="1" x14ac:dyDescent="0.2">
      <c r="A30" s="23">
        <v>42234</v>
      </c>
      <c r="B30" s="24" t="s">
        <v>266</v>
      </c>
      <c r="C30" s="25">
        <v>0</v>
      </c>
      <c r="D30" s="25">
        <v>0</v>
      </c>
      <c r="E30" s="25">
        <v>0</v>
      </c>
      <c r="F30" s="25">
        <v>0</v>
      </c>
      <c r="G30" s="25">
        <f t="shared" si="19"/>
        <v>0</v>
      </c>
      <c r="I30" s="12"/>
    </row>
    <row r="31" spans="1:9" ht="20.100000000000001" customHeight="1" x14ac:dyDescent="0.2">
      <c r="A31" s="23">
        <v>42239</v>
      </c>
      <c r="B31" s="24" t="s">
        <v>267</v>
      </c>
      <c r="C31" s="25">
        <v>0</v>
      </c>
      <c r="D31" s="25">
        <v>0</v>
      </c>
      <c r="E31" s="25">
        <v>70000</v>
      </c>
      <c r="F31" s="25">
        <v>0</v>
      </c>
      <c r="G31" s="25">
        <f t="shared" si="19"/>
        <v>70000</v>
      </c>
      <c r="I31" s="12"/>
    </row>
    <row r="32" spans="1:9" ht="20.100000000000001" customHeight="1" x14ac:dyDescent="0.2">
      <c r="A32" s="19">
        <v>4224</v>
      </c>
      <c r="B32" s="20" t="s">
        <v>268</v>
      </c>
      <c r="C32" s="21">
        <f t="shared" ref="C32:G32" si="20">SUM(C33:C35)</f>
        <v>4178500</v>
      </c>
      <c r="D32" s="21">
        <f t="shared" si="20"/>
        <v>437750</v>
      </c>
      <c r="E32" s="21">
        <f t="shared" si="20"/>
        <v>253750</v>
      </c>
      <c r="F32" s="21">
        <f t="shared" ref="F32" si="21">SUM(F33:F35)</f>
        <v>-653750</v>
      </c>
      <c r="G32" s="21">
        <f t="shared" si="20"/>
        <v>4216250</v>
      </c>
      <c r="I32" s="12"/>
    </row>
    <row r="33" spans="1:9" ht="20.100000000000001" customHeight="1" x14ac:dyDescent="0.2">
      <c r="A33" s="23">
        <v>42241</v>
      </c>
      <c r="B33" s="24" t="s">
        <v>269</v>
      </c>
      <c r="C33" s="25">
        <v>187500</v>
      </c>
      <c r="D33" s="25">
        <v>0</v>
      </c>
      <c r="E33" s="25">
        <v>0</v>
      </c>
      <c r="F33" s="25">
        <v>0</v>
      </c>
      <c r="G33" s="25">
        <f>SUM(C33:F33)</f>
        <v>187500</v>
      </c>
      <c r="I33" s="12"/>
    </row>
    <row r="34" spans="1:9" ht="20.100000000000001" customHeight="1" x14ac:dyDescent="0.2">
      <c r="A34" s="23">
        <v>422411</v>
      </c>
      <c r="B34" s="24" t="s">
        <v>270</v>
      </c>
      <c r="C34" s="25">
        <v>0</v>
      </c>
      <c r="D34" s="25">
        <v>62500</v>
      </c>
      <c r="E34" s="25">
        <v>0</v>
      </c>
      <c r="F34" s="25">
        <v>0</v>
      </c>
      <c r="G34" s="25">
        <f>SUM(C34:F34)</f>
        <v>62500</v>
      </c>
      <c r="I34" s="12"/>
    </row>
    <row r="35" spans="1:9" ht="20.100000000000001" customHeight="1" x14ac:dyDescent="0.2">
      <c r="A35" s="23">
        <v>42242</v>
      </c>
      <c r="B35" s="24" t="s">
        <v>271</v>
      </c>
      <c r="C35" s="25">
        <v>3991000</v>
      </c>
      <c r="D35" s="25">
        <v>375250</v>
      </c>
      <c r="E35" s="25">
        <v>253750</v>
      </c>
      <c r="F35" s="25">
        <f>-653750</f>
        <v>-653750</v>
      </c>
      <c r="G35" s="25">
        <f t="shared" ref="G35" si="22">SUM(C35:F35)</f>
        <v>3966250</v>
      </c>
      <c r="I35" s="12"/>
    </row>
    <row r="36" spans="1:9" ht="20.100000000000001" customHeight="1" x14ac:dyDescent="0.2">
      <c r="A36" s="19">
        <v>4225</v>
      </c>
      <c r="B36" s="20" t="s">
        <v>272</v>
      </c>
      <c r="C36" s="21">
        <f t="shared" ref="C36:G36" si="23">SUM(C37:C39)</f>
        <v>0</v>
      </c>
      <c r="D36" s="21">
        <f t="shared" si="23"/>
        <v>0</v>
      </c>
      <c r="E36" s="21">
        <f t="shared" si="23"/>
        <v>20000</v>
      </c>
      <c r="F36" s="21">
        <f t="shared" ref="F36" si="24">SUM(F37:F39)</f>
        <v>0</v>
      </c>
      <c r="G36" s="21">
        <f t="shared" si="23"/>
        <v>20000</v>
      </c>
      <c r="I36" s="12"/>
    </row>
    <row r="37" spans="1:9" ht="20.100000000000001" customHeight="1" x14ac:dyDescent="0.2">
      <c r="A37" s="23">
        <v>42251</v>
      </c>
      <c r="B37" s="24" t="s">
        <v>273</v>
      </c>
      <c r="C37" s="25">
        <v>0</v>
      </c>
      <c r="D37" s="25">
        <v>0</v>
      </c>
      <c r="E37" s="25">
        <v>0</v>
      </c>
      <c r="F37" s="25">
        <v>0</v>
      </c>
      <c r="G37" s="25">
        <f t="shared" ref="G37:G39" si="25">SUM(C37:F37)</f>
        <v>0</v>
      </c>
      <c r="I37" s="12"/>
    </row>
    <row r="38" spans="1:9" ht="20.100000000000001" customHeight="1" x14ac:dyDescent="0.2">
      <c r="A38" s="23">
        <v>42252</v>
      </c>
      <c r="B38" s="24" t="s">
        <v>274</v>
      </c>
      <c r="C38" s="25">
        <v>0</v>
      </c>
      <c r="D38" s="25">
        <v>0</v>
      </c>
      <c r="E38" s="25">
        <v>15000</v>
      </c>
      <c r="F38" s="25">
        <v>0</v>
      </c>
      <c r="G38" s="25">
        <f t="shared" si="25"/>
        <v>15000</v>
      </c>
      <c r="I38" s="12"/>
    </row>
    <row r="39" spans="1:9" ht="20.100000000000001" customHeight="1" x14ac:dyDescent="0.2">
      <c r="A39" s="23">
        <v>42259</v>
      </c>
      <c r="B39" s="24" t="s">
        <v>275</v>
      </c>
      <c r="C39" s="25">
        <v>0</v>
      </c>
      <c r="D39" s="25">
        <v>0</v>
      </c>
      <c r="E39" s="25">
        <v>5000</v>
      </c>
      <c r="F39" s="25">
        <v>0</v>
      </c>
      <c r="G39" s="25">
        <f t="shared" si="25"/>
        <v>5000</v>
      </c>
      <c r="I39" s="12"/>
    </row>
    <row r="40" spans="1:9" ht="20.100000000000001" customHeight="1" x14ac:dyDescent="0.2">
      <c r="A40" s="19">
        <v>4227</v>
      </c>
      <c r="B40" s="20" t="s">
        <v>276</v>
      </c>
      <c r="C40" s="21">
        <f t="shared" ref="C40:G40" si="26">SUM(C41:C43)</f>
        <v>0</v>
      </c>
      <c r="D40" s="21">
        <f t="shared" si="26"/>
        <v>0</v>
      </c>
      <c r="E40" s="21">
        <f t="shared" si="26"/>
        <v>5000</v>
      </c>
      <c r="F40" s="21">
        <f t="shared" ref="F40" si="27">SUM(F41:F43)</f>
        <v>0</v>
      </c>
      <c r="G40" s="21">
        <f t="shared" si="26"/>
        <v>5000</v>
      </c>
      <c r="I40" s="12"/>
    </row>
    <row r="41" spans="1:9" ht="20.100000000000001" customHeight="1" x14ac:dyDescent="0.2">
      <c r="A41" s="23">
        <v>42271</v>
      </c>
      <c r="B41" s="24" t="s">
        <v>277</v>
      </c>
      <c r="C41" s="25">
        <v>0</v>
      </c>
      <c r="D41" s="25">
        <v>0</v>
      </c>
      <c r="E41" s="25">
        <v>0</v>
      </c>
      <c r="F41" s="25">
        <v>0</v>
      </c>
      <c r="G41" s="25">
        <f t="shared" ref="G41:G43" si="28">SUM(C41:F41)</f>
        <v>0</v>
      </c>
      <c r="I41" s="12"/>
    </row>
    <row r="42" spans="1:9" ht="20.100000000000001" customHeight="1" x14ac:dyDescent="0.2">
      <c r="A42" s="23">
        <v>42272</v>
      </c>
      <c r="B42" s="24" t="s">
        <v>278</v>
      </c>
      <c r="C42" s="25">
        <v>0</v>
      </c>
      <c r="D42" s="25">
        <v>0</v>
      </c>
      <c r="E42" s="25">
        <v>0</v>
      </c>
      <c r="F42" s="25">
        <v>0</v>
      </c>
      <c r="G42" s="25">
        <f t="shared" si="28"/>
        <v>0</v>
      </c>
      <c r="I42" s="12"/>
    </row>
    <row r="43" spans="1:9" ht="20.100000000000001" customHeight="1" x14ac:dyDescent="0.2">
      <c r="A43" s="23">
        <v>42273</v>
      </c>
      <c r="B43" s="24" t="s">
        <v>279</v>
      </c>
      <c r="C43" s="25">
        <v>0</v>
      </c>
      <c r="D43" s="25">
        <v>0</v>
      </c>
      <c r="E43" s="25">
        <v>5000</v>
      </c>
      <c r="F43" s="25">
        <v>0</v>
      </c>
      <c r="G43" s="25">
        <f t="shared" si="28"/>
        <v>5000</v>
      </c>
      <c r="I43" s="12"/>
    </row>
    <row r="44" spans="1:9" ht="20.100000000000001" customHeight="1" x14ac:dyDescent="0.2">
      <c r="A44" s="16">
        <v>423</v>
      </c>
      <c r="B44" s="17" t="s">
        <v>280</v>
      </c>
      <c r="C44" s="18">
        <f t="shared" ref="C44:G44" si="29">C45</f>
        <v>1037000</v>
      </c>
      <c r="D44" s="18">
        <f t="shared" si="29"/>
        <v>0</v>
      </c>
      <c r="E44" s="18">
        <f t="shared" si="29"/>
        <v>0</v>
      </c>
      <c r="F44" s="18">
        <f t="shared" si="29"/>
        <v>0</v>
      </c>
      <c r="G44" s="18">
        <f t="shared" si="29"/>
        <v>1037000</v>
      </c>
      <c r="I44" s="12"/>
    </row>
    <row r="45" spans="1:9" ht="20.100000000000001" customHeight="1" x14ac:dyDescent="0.2">
      <c r="A45" s="19">
        <v>4231</v>
      </c>
      <c r="B45" s="20" t="s">
        <v>281</v>
      </c>
      <c r="C45" s="21">
        <f t="shared" ref="C45:G45" si="30">SUM(C46:C48)</f>
        <v>1037000</v>
      </c>
      <c r="D45" s="21">
        <f t="shared" si="30"/>
        <v>0</v>
      </c>
      <c r="E45" s="21">
        <f t="shared" si="30"/>
        <v>0</v>
      </c>
      <c r="F45" s="21">
        <f t="shared" si="30"/>
        <v>0</v>
      </c>
      <c r="G45" s="21">
        <f t="shared" si="30"/>
        <v>1037000</v>
      </c>
      <c r="I45" s="12"/>
    </row>
    <row r="46" spans="1:9" ht="20.100000000000001" customHeight="1" x14ac:dyDescent="0.2">
      <c r="A46" s="23">
        <v>42311</v>
      </c>
      <c r="B46" s="24" t="s">
        <v>282</v>
      </c>
      <c r="C46" s="25">
        <v>1037000</v>
      </c>
      <c r="D46" s="25">
        <v>0</v>
      </c>
      <c r="E46" s="25">
        <v>0</v>
      </c>
      <c r="F46" s="25">
        <v>0</v>
      </c>
      <c r="G46" s="25">
        <f t="shared" ref="G46:G48" si="31">SUM(C46:F46)</f>
        <v>1037000</v>
      </c>
      <c r="I46" s="12"/>
    </row>
    <row r="47" spans="1:9" ht="20.100000000000001" customHeight="1" x14ac:dyDescent="0.2">
      <c r="A47" s="23">
        <v>42313</v>
      </c>
      <c r="B47" s="24" t="s">
        <v>283</v>
      </c>
      <c r="C47" s="25">
        <v>0</v>
      </c>
      <c r="D47" s="25">
        <v>0</v>
      </c>
      <c r="E47" s="25">
        <v>0</v>
      </c>
      <c r="F47" s="25">
        <v>0</v>
      </c>
      <c r="G47" s="25">
        <f t="shared" si="31"/>
        <v>0</v>
      </c>
      <c r="I47" s="12"/>
    </row>
    <row r="48" spans="1:9" ht="20.100000000000001" customHeight="1" x14ac:dyDescent="0.2">
      <c r="A48" s="23">
        <v>42319</v>
      </c>
      <c r="B48" s="24" t="s">
        <v>284</v>
      </c>
      <c r="C48" s="25">
        <v>0</v>
      </c>
      <c r="D48" s="25">
        <v>0</v>
      </c>
      <c r="E48" s="25">
        <v>0</v>
      </c>
      <c r="F48" s="25">
        <v>0</v>
      </c>
      <c r="G48" s="25">
        <f t="shared" si="31"/>
        <v>0</v>
      </c>
      <c r="I48" s="12"/>
    </row>
    <row r="49" spans="1:9" ht="20.100000000000001" customHeight="1" x14ac:dyDescent="0.2">
      <c r="A49" s="16">
        <v>426</v>
      </c>
      <c r="B49" s="17" t="s">
        <v>285</v>
      </c>
      <c r="C49" s="18">
        <f t="shared" ref="C49:F50" si="32">C50</f>
        <v>0</v>
      </c>
      <c r="D49" s="18">
        <f t="shared" si="32"/>
        <v>0</v>
      </c>
      <c r="E49" s="18">
        <f t="shared" si="32"/>
        <v>0</v>
      </c>
      <c r="F49" s="18">
        <f t="shared" si="32"/>
        <v>0</v>
      </c>
      <c r="G49" s="18">
        <f t="shared" ref="G49:G50" si="33">C49+D49+E49</f>
        <v>0</v>
      </c>
      <c r="I49" s="12"/>
    </row>
    <row r="50" spans="1:9" ht="20.100000000000001" customHeight="1" x14ac:dyDescent="0.2">
      <c r="A50" s="19">
        <v>4262</v>
      </c>
      <c r="B50" s="20" t="s">
        <v>286</v>
      </c>
      <c r="C50" s="21">
        <f t="shared" si="32"/>
        <v>0</v>
      </c>
      <c r="D50" s="21">
        <f t="shared" si="32"/>
        <v>0</v>
      </c>
      <c r="E50" s="21">
        <f t="shared" si="32"/>
        <v>0</v>
      </c>
      <c r="F50" s="21">
        <f t="shared" si="32"/>
        <v>0</v>
      </c>
      <c r="G50" s="21">
        <f t="shared" si="33"/>
        <v>0</v>
      </c>
      <c r="I50" s="12"/>
    </row>
    <row r="51" spans="1:9" ht="20.100000000000001" customHeight="1" x14ac:dyDescent="0.2">
      <c r="A51" s="23">
        <v>42621</v>
      </c>
      <c r="B51" s="24" t="s">
        <v>286</v>
      </c>
      <c r="C51" s="25">
        <v>0</v>
      </c>
      <c r="D51" s="25">
        <v>0</v>
      </c>
      <c r="E51" s="25">
        <v>0</v>
      </c>
      <c r="F51" s="25">
        <v>0</v>
      </c>
      <c r="G51" s="25">
        <f>SUM(C51:F51)</f>
        <v>0</v>
      </c>
      <c r="I51" s="12"/>
    </row>
    <row r="52" spans="1:9" s="27" customFormat="1" ht="20.100000000000001" customHeight="1" x14ac:dyDescent="0.2">
      <c r="A52" s="13">
        <v>45</v>
      </c>
      <c r="B52" s="26" t="s">
        <v>287</v>
      </c>
      <c r="C52" s="15">
        <f>C53+C56</f>
        <v>7652000</v>
      </c>
      <c r="D52" s="15">
        <f t="shared" ref="D52:G52" si="34">D53+D56</f>
        <v>0</v>
      </c>
      <c r="E52" s="15">
        <f t="shared" si="34"/>
        <v>0</v>
      </c>
      <c r="F52" s="15">
        <f t="shared" ref="F52" si="35">F53+F56</f>
        <v>0</v>
      </c>
      <c r="G52" s="15">
        <f t="shared" si="34"/>
        <v>7652000</v>
      </c>
      <c r="I52" s="12"/>
    </row>
    <row r="53" spans="1:9" s="27" customFormat="1" ht="19.5" customHeight="1" x14ac:dyDescent="0.2">
      <c r="A53" s="16">
        <v>451</v>
      </c>
      <c r="B53" s="28" t="s">
        <v>288</v>
      </c>
      <c r="C53" s="18">
        <f t="shared" ref="C53:G53" si="36">C54</f>
        <v>1500000</v>
      </c>
      <c r="D53" s="18">
        <f t="shared" si="36"/>
        <v>0</v>
      </c>
      <c r="E53" s="18">
        <f t="shared" si="36"/>
        <v>0</v>
      </c>
      <c r="F53" s="18">
        <f t="shared" si="36"/>
        <v>0</v>
      </c>
      <c r="G53" s="18">
        <f t="shared" si="36"/>
        <v>1500000</v>
      </c>
      <c r="I53" s="12"/>
    </row>
    <row r="54" spans="1:9" s="27" customFormat="1" ht="20.100000000000001" customHeight="1" x14ac:dyDescent="0.2">
      <c r="A54" s="19">
        <v>4511</v>
      </c>
      <c r="B54" s="29" t="s">
        <v>288</v>
      </c>
      <c r="C54" s="21">
        <f t="shared" ref="C54:G54" si="37">SUM(C55:C55)</f>
        <v>1500000</v>
      </c>
      <c r="D54" s="21">
        <f t="shared" si="37"/>
        <v>0</v>
      </c>
      <c r="E54" s="21">
        <f t="shared" si="37"/>
        <v>0</v>
      </c>
      <c r="F54" s="21">
        <f t="shared" si="37"/>
        <v>0</v>
      </c>
      <c r="G54" s="21">
        <f t="shared" si="37"/>
        <v>1500000</v>
      </c>
      <c r="I54" s="12"/>
    </row>
    <row r="55" spans="1:9" s="27" customFormat="1" ht="20.100000000000001" customHeight="1" x14ac:dyDescent="0.2">
      <c r="A55" s="23">
        <v>45111</v>
      </c>
      <c r="B55" s="30" t="s">
        <v>288</v>
      </c>
      <c r="C55" s="25">
        <v>1500000</v>
      </c>
      <c r="D55" s="25">
        <v>0</v>
      </c>
      <c r="E55" s="25">
        <v>0</v>
      </c>
      <c r="F55" s="25">
        <v>0</v>
      </c>
      <c r="G55" s="25">
        <f>SUM(C55:F55)</f>
        <v>1500000</v>
      </c>
      <c r="I55" s="12"/>
    </row>
    <row r="56" spans="1:9" s="27" customFormat="1" ht="20.100000000000001" customHeight="1" x14ac:dyDescent="0.2">
      <c r="A56" s="16">
        <v>454</v>
      </c>
      <c r="B56" s="28" t="s">
        <v>289</v>
      </c>
      <c r="C56" s="18">
        <f t="shared" ref="C56:G57" si="38">C57</f>
        <v>6152000</v>
      </c>
      <c r="D56" s="18">
        <f t="shared" si="38"/>
        <v>0</v>
      </c>
      <c r="E56" s="18">
        <f t="shared" si="38"/>
        <v>0</v>
      </c>
      <c r="F56" s="18">
        <f t="shared" si="38"/>
        <v>0</v>
      </c>
      <c r="G56" s="18">
        <f t="shared" si="38"/>
        <v>6152000</v>
      </c>
      <c r="I56" s="12"/>
    </row>
    <row r="57" spans="1:9" s="27" customFormat="1" ht="20.100000000000001" customHeight="1" x14ac:dyDescent="0.2">
      <c r="A57" s="19">
        <v>4541</v>
      </c>
      <c r="B57" s="29" t="s">
        <v>289</v>
      </c>
      <c r="C57" s="21">
        <f t="shared" si="38"/>
        <v>6152000</v>
      </c>
      <c r="D57" s="21">
        <f t="shared" si="38"/>
        <v>0</v>
      </c>
      <c r="E57" s="21">
        <f t="shared" si="38"/>
        <v>0</v>
      </c>
      <c r="F57" s="21">
        <f t="shared" si="38"/>
        <v>0</v>
      </c>
      <c r="G57" s="21">
        <f t="shared" si="38"/>
        <v>6152000</v>
      </c>
      <c r="I57" s="12"/>
    </row>
    <row r="58" spans="1:9" s="27" customFormat="1" ht="20.100000000000001" customHeight="1" x14ac:dyDescent="0.2">
      <c r="A58" s="23">
        <v>45411</v>
      </c>
      <c r="B58" s="30" t="s">
        <v>289</v>
      </c>
      <c r="C58" s="25">
        <v>6152000</v>
      </c>
      <c r="D58" s="25">
        <v>0</v>
      </c>
      <c r="E58" s="25">
        <v>0</v>
      </c>
      <c r="F58" s="25">
        <v>0</v>
      </c>
      <c r="G58" s="25">
        <f>SUM(C58:F58)</f>
        <v>6152000</v>
      </c>
      <c r="I58" s="12"/>
    </row>
  </sheetData>
  <mergeCells count="1">
    <mergeCell ref="A1:G1"/>
  </mergeCells>
  <pageMargins left="0.70866141732283472" right="0.70866141732283472" top="0.74803149606299213" bottom="0.55118110236220474" header="0.31496062992125984" footer="0.31496062992125984"/>
  <pageSetup paperSize="8" scale="76" fitToHeight="0" orientation="portrait" r:id="rId1"/>
  <headerFooter>
    <oddHeader>&amp;LUpravno vijeće
21.12.2022.&amp;CFinancijski plan prihoda i rashoda za 2022. godinu - III. Rebalans&amp;R22. sjednica
Točka 3.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 6</vt:lpstr>
      <vt:lpstr>Rashodi 3</vt:lpstr>
      <vt:lpstr>Rashodi 4</vt:lpstr>
      <vt:lpstr>'Prihodi 6'!Ispis_naslova</vt:lpstr>
      <vt:lpstr>'Rashodi 3'!Ispis_naslova</vt:lpstr>
      <vt:lpstr>'Rashodi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2022-12-14T20:49:49Z</cp:lastPrinted>
  <dcterms:created xsi:type="dcterms:W3CDTF">2021-12-18T18:47:50Z</dcterms:created>
  <dcterms:modified xsi:type="dcterms:W3CDTF">2022-12-14T21:01:44Z</dcterms:modified>
</cp:coreProperties>
</file>