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53223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0/5a PLAN 2020 - 4. REBALANS 2020-12/"/>
    </mc:Choice>
  </mc:AlternateContent>
  <xr:revisionPtr revIDLastSave="450" documentId="13_ncr:1_{19AA5320-5B0E-4BA8-A7B5-7A2694C20C3F}" xr6:coauthVersionLast="45" xr6:coauthVersionMax="45" xr10:uidLastSave="{05B9729B-90F5-4689-BAFF-0B1627BE8853}"/>
  <bookViews>
    <workbookView xWindow="-120" yWindow="-120" windowWidth="29040" windowHeight="15840" activeTab="1" xr2:uid="{00000000-000D-0000-FFFF-FFFF00000000}"/>
  </bookViews>
  <sheets>
    <sheet name="Plan 2020 - prihodi 6" sheetId="1" r:id="rId1"/>
    <sheet name="Plan 2020 - rashodi 3" sheetId="2" r:id="rId2"/>
    <sheet name="Plan 2020 - rashodi 4" sheetId="3" r:id="rId3"/>
  </sheets>
  <definedNames>
    <definedName name="_xlnm.Print_Titles" localSheetId="0">'Plan 2020 - prihodi 6'!$3:$4</definedName>
    <definedName name="_xlnm.Print_Titles" localSheetId="1">'Plan 2020 - rashodi 3'!$3:$4</definedName>
    <definedName name="_xlnm.Print_Titles" localSheetId="2">'Plan 2020 - rashodi 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10" i="2"/>
  <c r="F131" i="2" l="1"/>
  <c r="F129" i="2" s="1"/>
  <c r="F92" i="2" s="1"/>
  <c r="C154" i="2" l="1"/>
  <c r="E19" i="1" l="1"/>
  <c r="K11" i="3" l="1"/>
  <c r="F191" i="2" l="1"/>
  <c r="F195" i="2"/>
  <c r="F196" i="2"/>
  <c r="F192" i="2"/>
  <c r="D39" i="1" l="1"/>
  <c r="F6" i="2" l="1"/>
  <c r="F7" i="2"/>
  <c r="F8" i="2"/>
  <c r="F12" i="2"/>
  <c r="F23" i="2"/>
  <c r="F24" i="2"/>
  <c r="F29" i="2" l="1"/>
  <c r="F5" i="2" s="1"/>
  <c r="F30" i="2"/>
  <c r="F41" i="2"/>
  <c r="F31" i="2"/>
  <c r="G17" i="2" l="1"/>
  <c r="G18" i="2"/>
  <c r="G19" i="2"/>
  <c r="G20" i="2"/>
  <c r="G21" i="2"/>
  <c r="G22" i="2"/>
  <c r="G23" i="2"/>
  <c r="G207" i="2" l="1"/>
  <c r="H207" i="2"/>
  <c r="G208" i="2"/>
  <c r="H208" i="2"/>
  <c r="H56" i="3"/>
  <c r="G203" i="2"/>
  <c r="H203" i="2" s="1"/>
  <c r="G204" i="2"/>
  <c r="G205" i="2"/>
  <c r="C206" i="2"/>
  <c r="H206" i="2" s="1"/>
  <c r="G206" i="2"/>
  <c r="C205" i="2" l="1"/>
  <c r="C204" i="2" s="1"/>
  <c r="H204" i="2" s="1"/>
  <c r="H205" i="2"/>
  <c r="E9" i="1"/>
  <c r="E12" i="1"/>
  <c r="E14" i="1"/>
  <c r="E17" i="1"/>
  <c r="E23" i="1"/>
  <c r="E24" i="1"/>
  <c r="E26" i="1"/>
  <c r="E28" i="1"/>
  <c r="E31" i="1"/>
  <c r="E35" i="1"/>
  <c r="E36" i="1"/>
  <c r="E37" i="1"/>
  <c r="E41" i="1"/>
  <c r="E43" i="1"/>
  <c r="E46" i="1"/>
  <c r="E48" i="1"/>
  <c r="E52" i="1"/>
  <c r="E54" i="1"/>
  <c r="E56" i="1"/>
  <c r="D21" i="1"/>
  <c r="D55" i="1"/>
  <c r="D51" i="1"/>
  <c r="D50" i="1" s="1"/>
  <c r="D42" i="1"/>
  <c r="D38" i="1" s="1"/>
  <c r="D18" i="1"/>
  <c r="D15" i="1" s="1"/>
  <c r="D6" i="1" l="1"/>
  <c r="D49" i="1"/>
  <c r="G6" i="3"/>
  <c r="G7" i="3"/>
  <c r="G8" i="3"/>
  <c r="G9" i="3"/>
  <c r="G11" i="3"/>
  <c r="G12" i="3"/>
  <c r="G13" i="3"/>
  <c r="G14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H31" i="3" s="1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5" i="3"/>
  <c r="F54" i="3"/>
  <c r="F53" i="3" s="1"/>
  <c r="F32" i="3"/>
  <c r="F15" i="3" s="1"/>
  <c r="F10" i="3" s="1"/>
  <c r="D32" i="3"/>
  <c r="E32" i="3"/>
  <c r="D5" i="1" l="1"/>
  <c r="G32" i="3"/>
  <c r="F5" i="3"/>
  <c r="G53" i="3"/>
  <c r="F52" i="3"/>
  <c r="G52" i="3" s="1"/>
  <c r="G54" i="3"/>
  <c r="G6" i="2"/>
  <c r="G7" i="2"/>
  <c r="G8" i="2"/>
  <c r="G9" i="2"/>
  <c r="G11" i="2"/>
  <c r="G12" i="2"/>
  <c r="G13" i="2"/>
  <c r="G14" i="2"/>
  <c r="G15" i="2"/>
  <c r="G16" i="2"/>
  <c r="G24" i="2"/>
  <c r="G25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8" i="2"/>
  <c r="G49" i="2"/>
  <c r="G50" i="2"/>
  <c r="G51" i="2"/>
  <c r="G53" i="2"/>
  <c r="G54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5" i="2"/>
  <c r="G86" i="2"/>
  <c r="G87" i="2"/>
  <c r="G88" i="2"/>
  <c r="G89" i="2"/>
  <c r="G91" i="2"/>
  <c r="G93" i="2"/>
  <c r="G94" i="2"/>
  <c r="G95" i="2"/>
  <c r="G96" i="2"/>
  <c r="G98" i="2"/>
  <c r="G99" i="2"/>
  <c r="G100" i="2"/>
  <c r="G101" i="2"/>
  <c r="G103" i="2"/>
  <c r="G104" i="2"/>
  <c r="G105" i="2"/>
  <c r="G106" i="2"/>
  <c r="G107" i="2"/>
  <c r="G108" i="2"/>
  <c r="G109" i="2"/>
  <c r="G110" i="2"/>
  <c r="G112" i="2"/>
  <c r="G113" i="2"/>
  <c r="G114" i="2"/>
  <c r="G115" i="2"/>
  <c r="G116" i="2"/>
  <c r="G117" i="2"/>
  <c r="G118" i="2"/>
  <c r="G119" i="2"/>
  <c r="G120" i="2"/>
  <c r="G121" i="2"/>
  <c r="G122" i="2"/>
  <c r="G124" i="2"/>
  <c r="G125" i="2"/>
  <c r="G126" i="2"/>
  <c r="G127" i="2"/>
  <c r="G128" i="2"/>
  <c r="G130" i="2"/>
  <c r="G132" i="2"/>
  <c r="G133" i="2"/>
  <c r="G134" i="2"/>
  <c r="G135" i="2"/>
  <c r="G136" i="2"/>
  <c r="G138" i="2"/>
  <c r="G139" i="2"/>
  <c r="G140" i="2"/>
  <c r="G141" i="2"/>
  <c r="G142" i="2"/>
  <c r="G144" i="2"/>
  <c r="G145" i="2"/>
  <c r="G146" i="2"/>
  <c r="G147" i="2"/>
  <c r="G148" i="2"/>
  <c r="G149" i="2"/>
  <c r="G151" i="2"/>
  <c r="G152" i="2"/>
  <c r="G153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E16" i="3" l="1"/>
  <c r="E15" i="3" s="1"/>
  <c r="E10" i="3" s="1"/>
  <c r="E5" i="3" s="1"/>
  <c r="D16" i="3"/>
  <c r="D15" i="3" s="1"/>
  <c r="D10" i="3" l="1"/>
  <c r="G15" i="3"/>
  <c r="G16" i="3"/>
  <c r="D90" i="2"/>
  <c r="G90" i="2" s="1"/>
  <c r="D123" i="2"/>
  <c r="G123" i="2" s="1"/>
  <c r="D5" i="3" l="1"/>
  <c r="G5" i="3" s="1"/>
  <c r="G10" i="3"/>
  <c r="E56" i="2"/>
  <c r="E55" i="2" s="1"/>
  <c r="E111" i="2"/>
  <c r="G111" i="2" s="1"/>
  <c r="E102" i="2"/>
  <c r="E97" i="2" s="1"/>
  <c r="E84" i="2"/>
  <c r="G84" i="2" s="1"/>
  <c r="D56" i="2"/>
  <c r="D55" i="2" l="1"/>
  <c r="G56" i="2"/>
  <c r="E52" i="2"/>
  <c r="E154" i="2"/>
  <c r="D154" i="2"/>
  <c r="E150" i="2"/>
  <c r="D150" i="2"/>
  <c r="E143" i="2"/>
  <c r="E137" i="2" s="1"/>
  <c r="D143" i="2"/>
  <c r="G143" i="2" s="1"/>
  <c r="D131" i="2"/>
  <c r="D102" i="2"/>
  <c r="G154" i="2" l="1"/>
  <c r="D137" i="2"/>
  <c r="G137" i="2" s="1"/>
  <c r="D129" i="2"/>
  <c r="G129" i="2" s="1"/>
  <c r="G131" i="2"/>
  <c r="D46" i="2"/>
  <c r="G55" i="2"/>
  <c r="D97" i="2"/>
  <c r="G97" i="2" s="1"/>
  <c r="G102" i="2"/>
  <c r="G150" i="2"/>
  <c r="E47" i="2"/>
  <c r="G52" i="2"/>
  <c r="E92" i="2"/>
  <c r="H22" i="3"/>
  <c r="H23" i="3"/>
  <c r="H24" i="3"/>
  <c r="H13" i="3"/>
  <c r="H14" i="3"/>
  <c r="C12" i="3"/>
  <c r="E46" i="2" l="1"/>
  <c r="E29" i="2" s="1"/>
  <c r="E5" i="2" s="1"/>
  <c r="G47" i="2"/>
  <c r="D92" i="2"/>
  <c r="H12" i="3"/>
  <c r="G46" i="2" l="1"/>
  <c r="D29" i="2"/>
  <c r="G92" i="2"/>
  <c r="H9" i="2"/>
  <c r="H11" i="2"/>
  <c r="H13" i="2"/>
  <c r="H16" i="2"/>
  <c r="H17" i="2"/>
  <c r="H18" i="2"/>
  <c r="H19" i="2"/>
  <c r="H20" i="2"/>
  <c r="H21" i="2"/>
  <c r="H22" i="2"/>
  <c r="H25" i="2"/>
  <c r="H26" i="2"/>
  <c r="H28" i="2"/>
  <c r="H32" i="2"/>
  <c r="H33" i="2"/>
  <c r="H34" i="2"/>
  <c r="H35" i="2"/>
  <c r="H36" i="2"/>
  <c r="H37" i="2"/>
  <c r="H38" i="2"/>
  <c r="H40" i="2"/>
  <c r="H42" i="2"/>
  <c r="H43" i="2"/>
  <c r="H45" i="2"/>
  <c r="H48" i="2"/>
  <c r="H49" i="2"/>
  <c r="H51" i="2"/>
  <c r="H53" i="2"/>
  <c r="H54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8" i="2"/>
  <c r="H80" i="2"/>
  <c r="H81" i="2"/>
  <c r="H82" i="2"/>
  <c r="H83" i="2"/>
  <c r="H85" i="2"/>
  <c r="H86" i="2"/>
  <c r="H88" i="2"/>
  <c r="H89" i="2"/>
  <c r="H91" i="2"/>
  <c r="H94" i="2"/>
  <c r="H95" i="2"/>
  <c r="H96" i="2"/>
  <c r="H99" i="2"/>
  <c r="H100" i="2"/>
  <c r="H101" i="2"/>
  <c r="H103" i="2"/>
  <c r="H104" i="2"/>
  <c r="H105" i="2"/>
  <c r="H107" i="2"/>
  <c r="H108" i="2"/>
  <c r="H110" i="2"/>
  <c r="H112" i="2"/>
  <c r="H114" i="2"/>
  <c r="H115" i="2"/>
  <c r="H116" i="2"/>
  <c r="H117" i="2"/>
  <c r="H119" i="2"/>
  <c r="H120" i="2"/>
  <c r="H121" i="2"/>
  <c r="H122" i="2"/>
  <c r="H124" i="2"/>
  <c r="H125" i="2"/>
  <c r="H126" i="2"/>
  <c r="H127" i="2"/>
  <c r="H128" i="2"/>
  <c r="H130" i="2"/>
  <c r="H132" i="2"/>
  <c r="H131" i="2" s="1"/>
  <c r="H129" i="2" s="1"/>
  <c r="H133" i="2"/>
  <c r="H134" i="2"/>
  <c r="H136" i="2"/>
  <c r="H138" i="2"/>
  <c r="H139" i="2"/>
  <c r="H140" i="2"/>
  <c r="H141" i="2"/>
  <c r="H142" i="2"/>
  <c r="H144" i="2"/>
  <c r="H145" i="2"/>
  <c r="H146" i="2"/>
  <c r="H147" i="2"/>
  <c r="H148" i="2"/>
  <c r="H149" i="2"/>
  <c r="H151" i="2"/>
  <c r="H152" i="2"/>
  <c r="H153" i="2"/>
  <c r="H155" i="2"/>
  <c r="H156" i="2"/>
  <c r="H157" i="2"/>
  <c r="H158" i="2"/>
  <c r="H159" i="2"/>
  <c r="H162" i="2"/>
  <c r="H163" i="2"/>
  <c r="H164" i="2"/>
  <c r="H167" i="2"/>
  <c r="H168" i="2"/>
  <c r="H170" i="2"/>
  <c r="H171" i="2"/>
  <c r="H172" i="2"/>
  <c r="H173" i="2"/>
  <c r="H175" i="2"/>
  <c r="H177" i="2"/>
  <c r="H178" i="2"/>
  <c r="H179" i="2"/>
  <c r="H181" i="2"/>
  <c r="H182" i="2"/>
  <c r="H183" i="2"/>
  <c r="H184" i="2"/>
  <c r="H185" i="2"/>
  <c r="H187" i="2"/>
  <c r="H189" i="2"/>
  <c r="H190" i="2"/>
  <c r="H193" i="2"/>
  <c r="H194" i="2"/>
  <c r="H197" i="2"/>
  <c r="H198" i="2"/>
  <c r="H200" i="2"/>
  <c r="H202" i="2"/>
  <c r="D5" i="2" l="1"/>
  <c r="G5" i="2" s="1"/>
  <c r="G29" i="2"/>
  <c r="H9" i="3"/>
  <c r="H17" i="3"/>
  <c r="H18" i="3"/>
  <c r="H19" i="3"/>
  <c r="H20" i="3"/>
  <c r="H25" i="3"/>
  <c r="H33" i="3"/>
  <c r="H34" i="3"/>
  <c r="H35" i="3"/>
  <c r="H37" i="3"/>
  <c r="H38" i="3"/>
  <c r="H39" i="3"/>
  <c r="H41" i="3"/>
  <c r="H42" i="3"/>
  <c r="H43" i="3"/>
  <c r="H46" i="3"/>
  <c r="H47" i="3"/>
  <c r="H48" i="3"/>
  <c r="H51" i="3"/>
  <c r="H55" i="3"/>
  <c r="C111" i="2" l="1"/>
  <c r="C192" i="2"/>
  <c r="C15" i="2"/>
  <c r="H15" i="2" l="1"/>
  <c r="H111" i="2"/>
  <c r="H192" i="2"/>
  <c r="C47" i="1" l="1"/>
  <c r="E47" i="1" s="1"/>
  <c r="C135" i="2"/>
  <c r="H135" i="2" s="1"/>
  <c r="C8" i="1" l="1"/>
  <c r="E8" i="1" s="1"/>
  <c r="C11" i="1"/>
  <c r="E11" i="1" s="1"/>
  <c r="C13" i="1"/>
  <c r="E13" i="1" s="1"/>
  <c r="C16" i="1"/>
  <c r="E16" i="1" s="1"/>
  <c r="C18" i="1"/>
  <c r="E18" i="1" s="1"/>
  <c r="C22" i="1"/>
  <c r="E22" i="1" s="1"/>
  <c r="C25" i="1"/>
  <c r="E25" i="1" s="1"/>
  <c r="C27" i="1"/>
  <c r="E27" i="1" s="1"/>
  <c r="C30" i="1"/>
  <c r="E30" i="1" s="1"/>
  <c r="C34" i="1"/>
  <c r="E34" i="1" s="1"/>
  <c r="C40" i="1"/>
  <c r="E40" i="1" s="1"/>
  <c r="C42" i="1"/>
  <c r="C45" i="1"/>
  <c r="E45" i="1" s="1"/>
  <c r="C51" i="1"/>
  <c r="E51" i="1" s="1"/>
  <c r="C53" i="1"/>
  <c r="E53" i="1" s="1"/>
  <c r="E42" i="1" l="1"/>
  <c r="C33" i="1"/>
  <c r="E33" i="1" s="1"/>
  <c r="C7" i="1"/>
  <c r="E7" i="1" s="1"/>
  <c r="C44" i="1"/>
  <c r="E44" i="1" s="1"/>
  <c r="C29" i="1"/>
  <c r="E29" i="1" s="1"/>
  <c r="C55" i="1"/>
  <c r="C39" i="1"/>
  <c r="C21" i="1"/>
  <c r="E21" i="1" s="1"/>
  <c r="C50" i="1"/>
  <c r="E50" i="1" s="1"/>
  <c r="C15" i="1"/>
  <c r="E15" i="1" s="1"/>
  <c r="C10" i="1"/>
  <c r="E10" i="1" s="1"/>
  <c r="E39" i="1" l="1"/>
  <c r="E55" i="1"/>
  <c r="C49" i="1"/>
  <c r="C20" i="1"/>
  <c r="E20" i="1" s="1"/>
  <c r="C6" i="1"/>
  <c r="E6" i="1" s="1"/>
  <c r="C38" i="1"/>
  <c r="C32" i="1"/>
  <c r="E32" i="1" s="1"/>
  <c r="C201" i="2"/>
  <c r="H201" i="2" s="1"/>
  <c r="C199" i="2"/>
  <c r="H199" i="2" s="1"/>
  <c r="C196" i="2"/>
  <c r="H196" i="2" s="1"/>
  <c r="C161" i="2"/>
  <c r="H161" i="2" s="1"/>
  <c r="C109" i="2"/>
  <c r="H109" i="2" s="1"/>
  <c r="C84" i="2"/>
  <c r="H84" i="2" s="1"/>
  <c r="C56" i="2"/>
  <c r="H56" i="2" s="1"/>
  <c r="C52" i="2"/>
  <c r="H52" i="2" s="1"/>
  <c r="C50" i="2"/>
  <c r="H50" i="2" s="1"/>
  <c r="C44" i="2"/>
  <c r="H44" i="2" s="1"/>
  <c r="C39" i="2"/>
  <c r="H39" i="2" s="1"/>
  <c r="C10" i="2"/>
  <c r="C8" i="2"/>
  <c r="H8" i="2" s="1"/>
  <c r="C186" i="2"/>
  <c r="H186" i="2" s="1"/>
  <c r="C174" i="2"/>
  <c r="H174" i="2" s="1"/>
  <c r="C90" i="2"/>
  <c r="H90" i="2" s="1"/>
  <c r="C12" i="2"/>
  <c r="H12" i="2" s="1"/>
  <c r="E38" i="1" l="1"/>
  <c r="E49" i="1"/>
  <c r="C160" i="2"/>
  <c r="H160" i="2" s="1"/>
  <c r="C5" i="1"/>
  <c r="C47" i="2"/>
  <c r="H47" i="2" s="1"/>
  <c r="C27" i="2"/>
  <c r="H27" i="2" s="1"/>
  <c r="C150" i="2"/>
  <c r="H150" i="2" s="1"/>
  <c r="C7" i="2"/>
  <c r="C195" i="2"/>
  <c r="H154" i="2"/>
  <c r="C176" i="2"/>
  <c r="H176" i="2" s="1"/>
  <c r="C180" i="2"/>
  <c r="H180" i="2" s="1"/>
  <c r="C102" i="2"/>
  <c r="H102" i="2" s="1"/>
  <c r="C77" i="2"/>
  <c r="H77" i="2" s="1"/>
  <c r="C93" i="2"/>
  <c r="H93" i="2" s="1"/>
  <c r="C98" i="2"/>
  <c r="H98" i="2" s="1"/>
  <c r="C106" i="2"/>
  <c r="H106" i="2" s="1"/>
  <c r="C131" i="2"/>
  <c r="C166" i="2"/>
  <c r="H166" i="2" s="1"/>
  <c r="C169" i="2"/>
  <c r="H169" i="2" s="1"/>
  <c r="C188" i="2"/>
  <c r="H188" i="2" s="1"/>
  <c r="C31" i="2"/>
  <c r="H31" i="2" s="1"/>
  <c r="C143" i="2"/>
  <c r="H143" i="2" s="1"/>
  <c r="C79" i="2"/>
  <c r="H79" i="2" s="1"/>
  <c r="C123" i="2"/>
  <c r="H123" i="2" s="1"/>
  <c r="C87" i="2"/>
  <c r="H87" i="2" s="1"/>
  <c r="C24" i="2"/>
  <c r="H24" i="2" s="1"/>
  <c r="C41" i="2"/>
  <c r="H41" i="2" s="1"/>
  <c r="C118" i="2"/>
  <c r="H118" i="2" s="1"/>
  <c r="E5" i="1" l="1"/>
  <c r="C191" i="2"/>
  <c r="H191" i="2" s="1"/>
  <c r="H195" i="2"/>
  <c r="C14" i="2"/>
  <c r="H14" i="2" s="1"/>
  <c r="C113" i="2"/>
  <c r="H113" i="2" s="1"/>
  <c r="C129" i="2"/>
  <c r="C55" i="2"/>
  <c r="C137" i="2"/>
  <c r="H137" i="2" s="1"/>
  <c r="C23" i="2"/>
  <c r="H23" i="2" s="1"/>
  <c r="C97" i="2"/>
  <c r="H97" i="2" s="1"/>
  <c r="C30" i="2"/>
  <c r="H30" i="2" s="1"/>
  <c r="C165" i="2"/>
  <c r="H165" i="2" s="1"/>
  <c r="C46" i="2" l="1"/>
  <c r="H46" i="2" s="1"/>
  <c r="H55" i="2"/>
  <c r="C6" i="2"/>
  <c r="H6" i="2" s="1"/>
  <c r="C92" i="2"/>
  <c r="C32" i="3"/>
  <c r="H32" i="3" s="1"/>
  <c r="C40" i="3"/>
  <c r="H40" i="3" s="1"/>
  <c r="C21" i="3"/>
  <c r="H21" i="3" s="1"/>
  <c r="C26" i="3"/>
  <c r="H26" i="3" s="1"/>
  <c r="H92" i="2" l="1"/>
  <c r="C29" i="2"/>
  <c r="H29" i="2" s="1"/>
  <c r="C8" i="3"/>
  <c r="H8" i="3" s="1"/>
  <c r="C45" i="3"/>
  <c r="H45" i="3" s="1"/>
  <c r="C50" i="3"/>
  <c r="H50" i="3" s="1"/>
  <c r="C5" i="2" l="1"/>
  <c r="H5" i="2" s="1"/>
  <c r="C44" i="3"/>
  <c r="H44" i="3" s="1"/>
  <c r="C49" i="3"/>
  <c r="H49" i="3" s="1"/>
  <c r="C7" i="3"/>
  <c r="H7" i="3" s="1"/>
  <c r="C11" i="3"/>
  <c r="H11" i="3" s="1"/>
  <c r="C36" i="3"/>
  <c r="H36" i="3" s="1"/>
  <c r="C54" i="3"/>
  <c r="H54" i="3" s="1"/>
  <c r="C16" i="3"/>
  <c r="H16" i="3" s="1"/>
  <c r="C15" i="3" l="1"/>
  <c r="H15" i="3" s="1"/>
  <c r="C53" i="3"/>
  <c r="H53" i="3" s="1"/>
  <c r="C6" i="3"/>
  <c r="H6" i="3" s="1"/>
  <c r="C52" i="3" l="1"/>
  <c r="H52" i="3" s="1"/>
  <c r="C10" i="3"/>
  <c r="H10" i="3" s="1"/>
  <c r="C5" i="3" l="1"/>
  <c r="H5" i="3" s="1"/>
</calcChain>
</file>

<file path=xl/sharedStrings.xml><?xml version="1.0" encoding="utf-8"?>
<sst xmlns="http://schemas.openxmlformats.org/spreadsheetml/2006/main" count="337" uniqueCount="304">
  <si>
    <t>Pomoći iz inozemstva i od subjekata unutar općeg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</si>
  <si>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</si>
  <si>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</si>
  <si>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</si>
  <si>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</si>
  <si>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</si>
  <si>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</si>
  <si>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</si>
  <si>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nefinancijske imovine</t>
  </si>
  <si>
    <t>Ostali prihodi od nefinancijske imovine</t>
  </si>
  <si>
    <t>Prihodi po posebnim propisima</t>
  </si>
  <si>
    <t>Prihodi s osnova osiguranja, refundacije šteta i totalne štete</t>
  </si>
  <si>
    <t>Rashodi za zaposlene</t>
  </si>
  <si>
    <t>Plaće (bruto)</t>
  </si>
  <si>
    <t>Plaće za redovan rad</t>
  </si>
  <si>
    <t>Plaće za zaposlene</t>
  </si>
  <si>
    <t>Plaće u naravi</t>
  </si>
  <si>
    <t>Korištenje prijevoznih sredstava</t>
  </si>
  <si>
    <t>Ostali rashodi za zaposlene</t>
  </si>
  <si>
    <t>Naknade za bolest, invalidnost i smrtni slučaj</t>
  </si>
  <si>
    <t>Regres za godišnji odmor</t>
  </si>
  <si>
    <t>Doprinosi na plaće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</si>
  <si>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</si>
  <si>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</si>
  <si>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</si>
  <si>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</si>
  <si>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</si>
  <si>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</si>
  <si>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</si>
  <si>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prijevoz na službenom putu u zemlji</t>
  </si>
  <si>
    <t>Naknade za prijevoz na posao i s posla</t>
  </si>
  <si>
    <t>Stručno usavršavanje zaposlenika</t>
  </si>
  <si>
    <t>Seminari, savjetovanja i simpoziji</t>
  </si>
  <si>
    <t>Tečajevi i stručni ispiti</t>
  </si>
  <si>
    <t>Rashodi za materijal i energiju</t>
  </si>
  <si>
    <t>Uredski materijal i ostali materijalni rashodi</t>
  </si>
  <si>
    <t>Uredski materijal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</si>
  <si>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</si>
  <si>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</si>
  <si>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</si>
  <si>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</si>
  <si>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</si>
  <si>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</si>
  <si>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</si>
  <si>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</si>
  <si>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</si>
  <si>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</si>
  <si>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standardi</t>
  </si>
  <si>
    <t>Osnovni materijal i sirovine - diskovi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</si>
  <si>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</si>
  <si>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</si>
  <si>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</si>
  <si>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laboratorijska plastika</t>
  </si>
  <si>
    <t>Osnovni materijal i sirovine - sredstva za DDD</t>
  </si>
  <si>
    <t>Osnovni materijal i sirovine - mobilna mamografija</t>
  </si>
  <si>
    <t>Osnovni materijal i sirovine - serološka dijagnostika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</si>
  <si>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</si>
  <si>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</si>
  <si>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</si>
  <si>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</si>
  <si>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</si>
  <si>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</si>
  <si>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</si>
  <si>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</si>
  <si>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</si>
  <si>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</si>
  <si>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</si>
  <si>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</si>
  <si>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</si>
  <si>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</si>
  <si>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Rent-a-car i taxi prijevoz</t>
  </si>
  <si>
    <t>Usluge tekućeg i investicijskog održavanja</t>
  </si>
  <si>
    <t>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</si>
  <si>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</si>
  <si>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</si>
  <si>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</si>
  <si>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</si>
  <si>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</si>
  <si>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Zdravstvene i veterinarske usluge</t>
  </si>
  <si>
    <t>Laboratorijske usluge</t>
  </si>
  <si>
    <t>Laboratorijske usluge - usluge drugih zdravstvenih ustanova</t>
  </si>
  <si>
    <t>Laboratorijske usluge - interkalibracije</t>
  </si>
  <si>
    <t>Ostale zdravstvene usluge - očitavanje nalaza mobilne mamografije</t>
  </si>
  <si>
    <t>Intelektualne i osobne usluge</t>
  </si>
  <si>
    <t>Ugovori o djelu</t>
  </si>
  <si>
    <t>Usluge odvjetnika i pravnog savjetovanja</t>
  </si>
  <si>
    <t>Usluge agencija, studentskog servisa (prijepisi, prijevodi i drugo)</t>
  </si>
  <si>
    <t>Ostale intelektualne usluge - stručni nadzor</t>
  </si>
  <si>
    <t>Ostale intelektualne usluge - projektantski nadzor</t>
  </si>
  <si>
    <t>Ostale intelektualne usluge - bioprognoza i monitoring zraka</t>
  </si>
  <si>
    <t>Računalne usluge</t>
  </si>
  <si>
    <t>Usluge razvoja software-a</t>
  </si>
  <si>
    <t>Ostale računalne usluge</t>
  </si>
  <si>
    <t>Ostale usluge</t>
  </si>
  <si>
    <t>Usluge pri registraciji prijevoznih sredstava</t>
  </si>
  <si>
    <t>Usluge čišćenja, pranja i slično</t>
  </si>
  <si>
    <t>Usluge čuvanja imovine i osoba</t>
  </si>
  <si>
    <t>Ostali nespomenuti rashodi poslovanja</t>
  </si>
  <si>
    <t>Naknade članovima povjerenstava</t>
  </si>
  <si>
    <t>Premije osiguranja</t>
  </si>
  <si>
    <t>Reprezentacija</t>
  </si>
  <si>
    <t>Tuzemne članarine</t>
  </si>
  <si>
    <t>Međunarodne članarine</t>
  </si>
  <si>
    <t>Pristojbe i naknade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</si>
  <si>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</si>
  <si>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</si>
  <si>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</si>
  <si>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</si>
  <si>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</si>
  <si>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Zatezne kamate</t>
  </si>
  <si>
    <t>Zakupnine i najamnine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</si>
  <si>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</si>
  <si>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</si>
  <si>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</si>
  <si>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</si>
  <si>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</si>
  <si>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Medicinska i laboratorijska oprema</t>
  </si>
  <si>
    <t>Laboratorijska oprema</t>
  </si>
  <si>
    <t>Prijevozna sredstva</t>
  </si>
  <si>
    <t>Prijevozna sredstva u cestovnom prometu</t>
  </si>
  <si>
    <t>Komunikacijska oprema</t>
  </si>
  <si>
    <t>Konto</t>
  </si>
  <si>
    <t>Medicinska oprema</t>
  </si>
  <si>
    <t>Naknade troškova osobama izvan radnog odnosa</t>
  </si>
  <si>
    <t>Telefoni i ostali komunikacijski uređaji</t>
  </si>
  <si>
    <t>Nematerijalna imovina</t>
  </si>
  <si>
    <t>Licence</t>
  </si>
  <si>
    <t>Laboratorijski namještaj</t>
  </si>
  <si>
    <t>Instrumenti, uređaji i strojevi</t>
  </si>
  <si>
    <t>Precizni i optički instrumenti</t>
  </si>
  <si>
    <t>Mjerni i kontrolni uređaji</t>
  </si>
  <si>
    <t>Nematerijalna proizvedena imovina</t>
  </si>
  <si>
    <t>Ulaganja u računalne programe</t>
  </si>
  <si>
    <t>Tekuće donacije</t>
  </si>
  <si>
    <t>Tekuće donacije od trgovačkih društava</t>
  </si>
  <si>
    <t>Oprema za održavanje i zaštitu</t>
  </si>
  <si>
    <t>Oprema za grijanje, ventilaciju i hlađenje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</si>
  <si>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</si>
  <si>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</si>
  <si>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</si>
  <si>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</si>
  <si>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Osnovni materijal i sirovine - potrošni laboratorijski materijal</t>
  </si>
  <si>
    <t>Troškovi sudskih postupaka</t>
  </si>
  <si>
    <t>Ostale naknade troškova zaposlenima</t>
  </si>
  <si>
    <t>Naknada za korištenje privatnog automobila u službene svrhe</t>
  </si>
  <si>
    <t>Autorski honorari</t>
  </si>
  <si>
    <t>Ostale najamnine i zakupnine</t>
  </si>
  <si>
    <t>Norme</t>
  </si>
  <si>
    <t>Ostale usluge tekućeg i investicijskog održavanja</t>
  </si>
  <si>
    <t>Tekuće pomoći od HZMO-a, HZZ-a i HZZO-a</t>
  </si>
  <si>
    <t>Darovi</t>
  </si>
  <si>
    <t>Naziv konta</t>
  </si>
  <si>
    <t>Prihodi poslovanja</t>
  </si>
  <si>
    <t>Tekuće pomoći od izvanproračunskih korisnika</t>
  </si>
  <si>
    <t>Prihodi od upravnih i administrativnih pristojbi, pristojbi po posebnim propisima i naknada</t>
  </si>
  <si>
    <t>Ostali nespomenuti prihodi</t>
  </si>
  <si>
    <t>Sufinanciranje cijene usluga, participacije i slično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</si>
  <si>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</si>
  <si>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</si>
  <si>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</si>
  <si>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</si>
  <si>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</si>
  <si>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</si>
  <si>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</si>
  <si>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</si>
  <si>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</si>
  <si>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</si>
  <si>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Rashodi poslovanja</t>
  </si>
  <si>
    <t>Plaće za prekovremeni rad</t>
  </si>
  <si>
    <t>Nagrade</t>
  </si>
  <si>
    <t>Otpremnine</t>
  </si>
  <si>
    <t>Doprinosi za obvezno zdravstveno osiguranje</t>
  </si>
  <si>
    <t>Doprinosi za obvezno zdravstveno osiguranje zaštite zdravlja na radu</t>
  </si>
  <si>
    <t>Naknade za smještaj na službenom putu u inozemstvu</t>
  </si>
  <si>
    <t>Naknade za prijevoz na službenom putu u inozemstvu</t>
  </si>
  <si>
    <t>Ostali rashodi za službena putovanja</t>
  </si>
  <si>
    <t>Naknade za prijevoz, za rad na terenu i odvojeni život</t>
  </si>
  <si>
    <t>Literatura (publikacije, časopisi, glasila, knjige i ostalo)</t>
  </si>
  <si>
    <t>Osnovni materijal i sirovine - testovi za mikrobiologiju</t>
  </si>
  <si>
    <t>Osnovni materijal i sirovine - podloge za mikrobiologiju</t>
  </si>
  <si>
    <t>Osnovni materijal i sirovine - laboratorijski staklo</t>
  </si>
  <si>
    <t>Osnovni materijal i sirovine - molekularna mikrobiologija</t>
  </si>
  <si>
    <t>Osnovni materijal i sirovine - test pločice za droge</t>
  </si>
  <si>
    <t>Osnovni materijal i sirovine - obrasci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</si>
  <si>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</si>
  <si>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</si>
  <si>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</si>
  <si>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Poštarina (pisma, tiskanice i slično)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</si>
  <si>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</si>
  <si>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</si>
  <si>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</si>
  <si>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</si>
  <si>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</si>
  <si>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</si>
  <si>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</si>
  <si>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</si>
  <si>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</si>
  <si>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</si>
  <si>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održavanja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</si>
  <si>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</si>
  <si>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</si>
  <si>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</si>
  <si>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</si>
  <si>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</si>
  <si>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Najamnine za opremu</t>
  </si>
  <si>
    <t>Obvezni i preventivni zdravstveni pregledi zaposlenika</t>
  </si>
  <si>
    <t>Ostale zdravstvene i veterinarske usluge</t>
  </si>
  <si>
    <t>Ostale intelektualne usluge</t>
  </si>
  <si>
    <t>Ostale intelektualne usluge - izrada projekta</t>
  </si>
  <si>
    <t>Ostale intelektualne usluge - uvođenje sustava kvalitete</t>
  </si>
  <si>
    <t>Ostale intelektualne usluge - konzultantske usluge EU projekti</t>
  </si>
  <si>
    <t>Usluge ažuriranja računalnih baza</t>
  </si>
  <si>
    <t>Grafičke i tiskarske usluge, usluge kopiranja i uvezivanja i slično</t>
  </si>
  <si>
    <t>Ostale nespomenute usluge</t>
  </si>
  <si>
    <t>Naknade troškova službenog puta</t>
  </si>
  <si>
    <t>Naknade ostalih troškova - SOBZRO</t>
  </si>
  <si>
    <t>Naknade ostalih troškova - ostali troškovi</t>
  </si>
  <si>
    <t>Naknade za rad predstavničkih i izvršnih tijela, povjerenstava i slično</t>
  </si>
  <si>
    <t>Naknade za rad članovima predstavničkih i izvršnih tijela i upravnih vijeća</t>
  </si>
  <si>
    <t>Premije osiguranja prijevoznih sredstava</t>
  </si>
  <si>
    <t>Premije osiguranja ostale imovine</t>
  </si>
  <si>
    <t>Premije osiguranja zaposlenih</t>
  </si>
  <si>
    <t>Osiguranje za odgovornost iz djelatnosti</t>
  </si>
  <si>
    <t>Članarine i norme</t>
  </si>
  <si>
    <t>Upravne i administrativne pristojbe</t>
  </si>
  <si>
    <t>Sudske pristojbe</t>
  </si>
  <si>
    <t>Javnobilježničke pristojbe</t>
  </si>
  <si>
    <t>Rashodi protokola (cvijeće, vijenci, svijeće i slično)</t>
  </si>
  <si>
    <t>Zatezne kamate iz poslovnih odnosa</t>
  </si>
  <si>
    <t>Ostale zatezne kamate</t>
  </si>
  <si>
    <t>Rashodi za nabavu nefinancijske imovine</t>
  </si>
  <si>
    <t>Rashodi za nabavu neproizvedene dugotrajne imovine</t>
  </si>
  <si>
    <t>Ostala oprema za održavanje i zaštitu</t>
  </si>
  <si>
    <t>Ostali instrumenti, uređaji i strojevi</t>
  </si>
  <si>
    <t>Novčana naknada poslodavca zbog nezapošljavanja osoba s invaliditetom</t>
  </si>
  <si>
    <t>Uređaji, strojevi i oprema za ostale namjene</t>
  </si>
  <si>
    <t>Oprema</t>
  </si>
  <si>
    <t>Negativne tečajne razlike i razlike zbog primjene valitne klauzule</t>
  </si>
  <si>
    <t>Negativne tečajne razlike</t>
  </si>
  <si>
    <t>Ostali rashodi</t>
  </si>
  <si>
    <t>Tekuće donacije u novcu</t>
  </si>
  <si>
    <t>Tekuće donacije humanitarnim organizacijama</t>
  </si>
  <si>
    <t>Ostale tekuće donacije</t>
  </si>
  <si>
    <t>Prihodi od pozitivnih tečajnih razlika</t>
  </si>
  <si>
    <t>Kapitalne donacije</t>
  </si>
  <si>
    <t>Usluge investicijskog održavanja postrojenja i opreme</t>
  </si>
  <si>
    <t>Ostale pristojbe i naknade</t>
  </si>
  <si>
    <t>Ostala komunikacijska oprema</t>
  </si>
  <si>
    <t>Osobni automobili</t>
  </si>
  <si>
    <t>Kombi vozila</t>
  </si>
  <si>
    <t>Osnovni materijal i sirovine - potrošni materijal za preventivnu medicinu</t>
  </si>
  <si>
    <t>Prihodi od prodaje proizvoda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</si>
  <si>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</si>
  <si>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</si>
  <si>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</si>
  <si>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Bonus za uspješan rad</t>
  </si>
  <si>
    <t>Ostala uredska oprema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</si>
  <si>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</si>
  <si>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</si>
  <si>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</si>
  <si>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</si>
  <si>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Radio i TV prijemnici</t>
  </si>
  <si>
    <t>Telefonske i telegrafske centrale s pripadajućim instalacijama</t>
  </si>
  <si>
    <t>Oprema za održavanje prostorija</t>
  </si>
  <si>
    <t>Oprema za protupožarnu zaštitu (osim vozila)</t>
  </si>
  <si>
    <t>Oprema za civilnu zaštitu</t>
  </si>
  <si>
    <t>Medicinska oprema - Mobilna mamografija</t>
  </si>
  <si>
    <t>Uređaji</t>
  </si>
  <si>
    <t>Strojevi</t>
  </si>
  <si>
    <t>Ostala prijevozna sredstva u cestovnom prometu</t>
  </si>
  <si>
    <t>Rashodi za dodatna ulaganja na nefinancijskoj imovini</t>
  </si>
  <si>
    <t>Dodatna ulaganja na građevinskim objektima</t>
  </si>
  <si>
    <t>Dodatna ulaganja na tuđim građevinskim objektima radi prava korištenja</t>
  </si>
  <si>
    <t>32352</t>
  </si>
  <si>
    <t>Zakupnine i najamnine za građevinske objekte</t>
  </si>
  <si>
    <t>Plan 2020</t>
  </si>
  <si>
    <t>Zakupnine i najamnine za vozila</t>
  </si>
  <si>
    <t>Laboratorijske usluge - Eko Karta</t>
  </si>
  <si>
    <t>31219</t>
  </si>
  <si>
    <t>Ostali nenavedeni rashodi za zaposlene</t>
  </si>
  <si>
    <t>Promidžbeni materijali</t>
  </si>
  <si>
    <t>Usluge vještačenja</t>
  </si>
  <si>
    <t>34233</t>
  </si>
  <si>
    <t>Kamate za primljene kredite od tuzemnih kreditnih institucija izvan javnog sektora</t>
  </si>
  <si>
    <t>34251</t>
  </si>
  <si>
    <t>Kamate za odobrene, a nerealizirane kredite i zajmove - interkalarne kamate</t>
  </si>
  <si>
    <t>Kamate za primljene kredite i zajmove</t>
  </si>
  <si>
    <t>Kapitalne donacije od trgovačkih društava i fizičkih osoba</t>
  </si>
  <si>
    <t>Povećanje/smanjenje plana 2020</t>
  </si>
  <si>
    <t>Plan 2020 nakon rebalansa</t>
  </si>
  <si>
    <t>Plan nakon rebalansa</t>
  </si>
  <si>
    <t xml:space="preserve">Povećanje/smanjenje UV    11.2020 </t>
  </si>
  <si>
    <t xml:space="preserve">Povećanje/smanjenje ukupno 2020 </t>
  </si>
  <si>
    <t>Povećanje/smanjenje plana UV 02. i 06.2020</t>
  </si>
  <si>
    <t>Povećanje/smanjenje plana UV   11.2020</t>
  </si>
  <si>
    <t/>
  </si>
  <si>
    <t>Povećanje/smanjenje UV 27.02. i 30. 06.2020.</t>
  </si>
  <si>
    <t xml:space="preserve">Povećanje/smanjenje UV    12.2020 </t>
  </si>
  <si>
    <t xml:space="preserve">PLAN RASHODA POSLOVANJA ZA 2020. - IV rebalans
</t>
  </si>
  <si>
    <t>Povećanje/smanjenje plana UV   12.2020</t>
  </si>
  <si>
    <t xml:space="preserve">
PLAN RASHODA ZA NABAVU NEFINANCIJSKE IMOVINE ZA 2020. GODINU - IV rebalans </t>
  </si>
  <si>
    <t>Povećanje/smanjenje  UV 12. 2020</t>
  </si>
  <si>
    <t xml:space="preserve">Plan 2020 nakon povećanja/smanjenja </t>
  </si>
  <si>
    <t xml:space="preserve">PLAN PRIHODA POSLOVANJA  I   REBALANS UV 12.MJESEC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</si>
</sst>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Microsoft Sans Serif"/>
      <charset val="238"/>
    </font>
    <font>
      <sz val="8"/>
      <name val="Microsoft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 Light"/>
      <family val="2"/>
      <charset val="238"/>
      <scheme val="major"/>
    </font>
    <font>
      <sz val="10"/>
      <color rgb="FF7030A0"/>
      <name val="Calibri Light"/>
      <family val="2"/>
      <charset val="238"/>
      <scheme val="major"/>
    </font>
    <font>
      <b/>
      <sz val="10"/>
      <color rgb="FF7030A0"/>
      <name val="Calibri Light"/>
      <family val="2"/>
      <charset val="238"/>
      <scheme val="major"/>
    </font>
    <font>
      <b/>
      <sz val="8"/>
      <color rgb="FF7030A0"/>
      <name val="Calibri Light"/>
      <family val="2"/>
      <charset val="238"/>
      <scheme val="major"/>
    </font>
    <font>
      <sz val="8"/>
      <color rgb="FF7030A0"/>
      <name val="Calibri Light"/>
      <family val="2"/>
      <charset val="23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double">
        <color indexed="64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double">
        <color indexed="64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73">
    <xf numFmtId="0" fontId="0" fillId="0" borderId="0" xfId="0"/>
    <xf numFmtId="0" fontId="4" fillId="0" borderId="0" xfId="0" applyFont="1"/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5" fillId="6" borderId="2" xfId="0" applyFont="1" applyFill="1" applyBorder="1" applyAlignment="1">
      <alignment vertical="center"/>
    </xf>
    <xf numFmtId="3" fontId="5" fillId="6" borderId="2" xfId="0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3" fontId="5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3" fontId="5" fillId="8" borderId="2" xfId="0" applyNumberFormat="1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3" fontId="5" fillId="9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15" borderId="2" xfId="0" applyNumberFormat="1" applyFont="1" applyFill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3" fontId="5" fillId="10" borderId="2" xfId="0" applyNumberFormat="1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3" fontId="5" fillId="11" borderId="2" xfId="0" applyNumberFormat="1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3" fontId="5" fillId="12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13" borderId="2" xfId="0" applyFont="1" applyFill="1" applyBorder="1" applyAlignment="1">
      <alignment horizontal="right" vertical="center"/>
    </xf>
    <xf numFmtId="0" fontId="5" fillId="13" borderId="2" xfId="0" applyFont="1" applyFill="1" applyBorder="1" applyAlignment="1">
      <alignment vertical="center"/>
    </xf>
    <xf numFmtId="3" fontId="5" fillId="1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5" fillId="14" borderId="2" xfId="0" applyFont="1" applyFill="1" applyBorder="1" applyAlignment="1">
      <alignment horizontal="right" vertical="center"/>
    </xf>
    <xf numFmtId="0" fontId="5" fillId="14" borderId="2" xfId="0" applyFont="1" applyFill="1" applyBorder="1" applyAlignment="1">
      <alignment vertical="center"/>
    </xf>
    <xf numFmtId="3" fontId="5" fillId="14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15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4" fillId="0" borderId="0" xfId="0" applyNumberFormat="1" applyFont="1"/>
    <xf numFmtId="3" fontId="7" fillId="0" borderId="0" xfId="0" applyNumberFormat="1" applyFont="1" applyFill="1" applyAlignment="1">
      <alignment vertical="center"/>
    </xf>
    <xf numFmtId="3" fontId="5" fillId="0" borderId="0" xfId="0" applyNumberFormat="1" applyFont="1"/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5" fillId="13" borderId="2" xfId="0" applyNumberFormat="1" applyFont="1" applyFill="1" applyBorder="1" applyAlignment="1">
      <alignment vertical="center" wrapText="1"/>
    </xf>
    <xf numFmtId="3" fontId="5" fillId="3" borderId="2" xfId="0" applyNumberFormat="1" applyFont="1" applyFill="1" applyBorder="1" applyAlignment="1">
      <alignment vertical="center" wrapText="1"/>
    </xf>
    <xf numFmtId="3" fontId="5" fillId="4" borderId="2" xfId="0" applyNumberFormat="1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3" fontId="5" fillId="2" borderId="2" xfId="0" quotePrefix="1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3" fillId="0" borderId="3" xfId="1" applyFont="1" applyBorder="1" applyAlignment="1">
      <alignment horizontal="center" vertical="center" wrapText="1"/>
    </xf>
  </cellXfs>
  <cellStyles count="2">
    <cellStyle name="Normalno" xfId="0" builtinId="0"/>
    <cellStyle name="Ukupni zbroj" xfId="1" builtinId="25"/>
  </cellStyles>
  <dxfs count="0"/>
  <tableStyles count="0" defaultTableStyle="TableStyleMedium2" defaultPivotStyle="PivotStyleLight16"/>
  <colors>
    <mruColors>
      <color rgb="FFF4F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H56"/>
  <sheetViews>
    <sheetView topLeftCell="A28" zoomScaleNormal="100" workbookViewId="0">
      <selection activeCell="G20" sqref="G20"/>
    </sheetView>
  </sheetViews>
  <sheetFormatPr defaultColWidth="9.140625" defaultRowHeight="17.100000000000001" customHeight="1" x14ac:dyDescent="0.2"/>
  <cols>
    <col min="1" max="1" width="10.7109375" style="1" customWidth="1"/>
    <col min="2" max="2" width="64" style="1" customWidth="1"/>
    <col min="3" max="3" width="20.85546875" style="1" customWidth="1"/>
    <col min="4" max="4" width="19.28515625" style="1" customWidth="1"/>
    <col min="5" max="5" width="19.7109375" style="1" customWidth="1"/>
    <col min="6" max="6" width="9.85546875" style="1" bestFit="1" customWidth="1"/>
    <col min="7" max="8" width="10.85546875" style="1" bestFit="1" customWidth="1"/>
    <col min="9" max="16384" width="9.140625" style="1"/>
  </cols>
  <sheetData>
    <row r="1" spans="1:8" ht="35.1" customHeight="1" thickBot="1" x14ac:dyDescent="0.25">
      <c r="A1" s="72" t="s">
        <v>303</v>
      </c>
      <c r="B1" s="72"/>
      <c r="C1" s="72"/>
      <c r="D1" s="72"/>
      <c r="E1" s="72"/>
    </row>
    <row r="2" spans="1:8" ht="20.100000000000001" customHeight="1" thickTop="1" x14ac:dyDescent="0.2"/>
    <row r="3" spans="1:8" ht="38.25" x14ac:dyDescent="0.2">
      <c r="A3" s="2" t="s">
        <v>121</v>
      </c>
      <c r="B3" s="2" t="s">
        <v>151</v>
      </c>
      <c r="C3" s="2" t="s">
        <v>275</v>
      </c>
      <c r="D3" s="2" t="s">
        <v>301</v>
      </c>
      <c r="E3" s="2" t="s">
        <v>302</v>
      </c>
    </row>
    <row r="4" spans="1:8" s="4" customFormat="1" ht="9.9499999999999993" customHeight="1" x14ac:dyDescent="0.2">
      <c r="A4" s="3">
        <v>1</v>
      </c>
      <c r="B4" s="3">
        <v>2</v>
      </c>
      <c r="C4" s="3">
        <v>3</v>
      </c>
      <c r="D4" s="3"/>
      <c r="E4" s="3">
        <v>4</v>
      </c>
    </row>
    <row r="5" spans="1:8" ht="20.100000000000001" customHeight="1" x14ac:dyDescent="0.2">
      <c r="A5" s="5">
        <v>6</v>
      </c>
      <c r="B5" s="5" t="s">
        <v>152</v>
      </c>
      <c r="C5" s="6">
        <f t="shared" ref="C5" si="0">C6+C20+C32+C38+C49</f>
        <v>137809763.75999999</v>
      </c>
      <c r="D5" s="6">
        <f>D6+D20+D32+D38+D49</f>
        <v>50541046</v>
      </c>
      <c r="E5" s="6">
        <f>C5+D5</f>
        <v>188350809.75999999</v>
      </c>
      <c r="G5" s="50"/>
      <c r="H5" s="50"/>
    </row>
    <row r="6" spans="1:8" ht="20.100000000000001" customHeight="1" x14ac:dyDescent="0.2">
      <c r="A6" s="7">
        <v>63</v>
      </c>
      <c r="B6" s="7" t="s">
        <v>0</v>
      </c>
      <c r="C6" s="8">
        <f t="shared" ref="C6" si="1">C7+C10+C15</f>
        <v>35354573.759999998</v>
      </c>
      <c r="D6" s="8">
        <f>D7+D10+D15+D17</f>
        <v>-16927500</v>
      </c>
      <c r="E6" s="8">
        <f t="shared" ref="E6:E56" si="2">C6+D6</f>
        <v>18427073.759999998</v>
      </c>
      <c r="G6" s="50"/>
      <c r="H6" s="50"/>
    </row>
    <row r="7" spans="1:8" ht="20.100000000000001" customHeight="1" x14ac:dyDescent="0.2">
      <c r="A7" s="9">
        <v>634</v>
      </c>
      <c r="B7" s="9" t="s">
        <v>137</v>
      </c>
      <c r="C7" s="10">
        <f t="shared" ref="C7:C8" si="3">C8</f>
        <v>450000</v>
      </c>
      <c r="D7" s="10">
        <v>0</v>
      </c>
      <c r="E7" s="10">
        <f t="shared" si="2"/>
        <v>450000</v>
      </c>
      <c r="H7" s="50"/>
    </row>
    <row r="8" spans="1:8" ht="20.100000000000001" customHeight="1" x14ac:dyDescent="0.2">
      <c r="A8" s="11">
        <v>6341</v>
      </c>
      <c r="B8" s="11" t="s">
        <v>153</v>
      </c>
      <c r="C8" s="12">
        <f t="shared" si="3"/>
        <v>450000</v>
      </c>
      <c r="D8" s="12">
        <v>0</v>
      </c>
      <c r="E8" s="12">
        <f t="shared" si="2"/>
        <v>450000</v>
      </c>
    </row>
    <row r="9" spans="1:8" ht="20.100000000000001" customHeight="1" x14ac:dyDescent="0.2">
      <c r="A9" s="13">
        <v>63414</v>
      </c>
      <c r="B9" s="13" t="s">
        <v>149</v>
      </c>
      <c r="C9" s="14">
        <v>450000</v>
      </c>
      <c r="D9" s="14">
        <v>0</v>
      </c>
      <c r="E9" s="14">
        <f t="shared" si="2"/>
        <v>450000</v>
      </c>
    </row>
    <row r="10" spans="1:8" ht="20.100000000000001" customHeight="1" x14ac:dyDescent="0.2">
      <c r="A10" s="9">
        <v>636</v>
      </c>
      <c r="B10" s="9" t="s">
        <v>138</v>
      </c>
      <c r="C10" s="10">
        <f t="shared" ref="C10" si="4">C11+C13</f>
        <v>650000</v>
      </c>
      <c r="D10" s="10">
        <v>0</v>
      </c>
      <c r="E10" s="10">
        <f t="shared" si="2"/>
        <v>650000</v>
      </c>
    </row>
    <row r="11" spans="1:8" ht="20.100000000000001" customHeight="1" x14ac:dyDescent="0.2">
      <c r="A11" s="11">
        <v>6361</v>
      </c>
      <c r="B11" s="11" t="s">
        <v>139</v>
      </c>
      <c r="C11" s="12">
        <f t="shared" ref="C11" si="5">C12</f>
        <v>650000</v>
      </c>
      <c r="D11" s="12">
        <v>0</v>
      </c>
      <c r="E11" s="12">
        <f t="shared" si="2"/>
        <v>650000</v>
      </c>
    </row>
    <row r="12" spans="1:8" ht="20.100000000000001" customHeight="1" x14ac:dyDescent="0.2">
      <c r="A12" s="13">
        <v>63611</v>
      </c>
      <c r="B12" s="13" t="s">
        <v>139</v>
      </c>
      <c r="C12" s="15">
        <v>650000</v>
      </c>
      <c r="D12" s="15">
        <v>0</v>
      </c>
      <c r="E12" s="15">
        <f t="shared" si="2"/>
        <v>650000</v>
      </c>
    </row>
    <row r="13" spans="1:8" ht="20.100000000000001" customHeight="1" x14ac:dyDescent="0.2">
      <c r="A13" s="11">
        <v>6362</v>
      </c>
      <c r="B13" s="11" t="s">
        <v>140</v>
      </c>
      <c r="C13" s="12">
        <f t="shared" ref="C13" si="6">C14</f>
        <v>0</v>
      </c>
      <c r="D13" s="12">
        <v>0</v>
      </c>
      <c r="E13" s="12">
        <f t="shared" si="2"/>
        <v>0</v>
      </c>
      <c r="F13" s="50"/>
    </row>
    <row r="14" spans="1:8" ht="20.100000000000001" customHeight="1" x14ac:dyDescent="0.2">
      <c r="A14" s="13">
        <v>63621</v>
      </c>
      <c r="B14" s="13" t="s">
        <v>140</v>
      </c>
      <c r="C14" s="16">
        <v>0</v>
      </c>
      <c r="D14" s="16">
        <v>0</v>
      </c>
      <c r="E14" s="16">
        <f t="shared" si="2"/>
        <v>0</v>
      </c>
      <c r="F14" s="50"/>
    </row>
    <row r="15" spans="1:8" ht="20.100000000000001" customHeight="1" x14ac:dyDescent="0.2">
      <c r="A15" s="17">
        <v>638</v>
      </c>
      <c r="B15" s="17" t="s">
        <v>252</v>
      </c>
      <c r="C15" s="18">
        <f t="shared" ref="C15" si="7">C16+C18</f>
        <v>34254573.759999998</v>
      </c>
      <c r="D15" s="18">
        <f>D16+D18</f>
        <v>-16927500</v>
      </c>
      <c r="E15" s="18">
        <f t="shared" si="2"/>
        <v>17327073.759999998</v>
      </c>
      <c r="F15" s="50"/>
      <c r="G15" s="50"/>
    </row>
    <row r="16" spans="1:8" ht="20.100000000000001" customHeight="1" x14ac:dyDescent="0.2">
      <c r="A16" s="19">
        <v>6381</v>
      </c>
      <c r="B16" s="19" t="s">
        <v>253</v>
      </c>
      <c r="C16" s="20">
        <f t="shared" ref="C16" si="8">C17</f>
        <v>1466642</v>
      </c>
      <c r="D16" s="20">
        <v>0</v>
      </c>
      <c r="E16" s="20">
        <f t="shared" si="2"/>
        <v>1466642</v>
      </c>
    </row>
    <row r="17" spans="1:8" ht="20.100000000000001" customHeight="1" x14ac:dyDescent="0.2">
      <c r="A17" s="13">
        <v>63811</v>
      </c>
      <c r="B17" s="13" t="s">
        <v>253</v>
      </c>
      <c r="C17" s="15">
        <v>1466642</v>
      </c>
      <c r="D17" s="15">
        <v>0</v>
      </c>
      <c r="E17" s="15">
        <f t="shared" si="2"/>
        <v>1466642</v>
      </c>
    </row>
    <row r="18" spans="1:8" ht="20.100000000000001" customHeight="1" x14ac:dyDescent="0.2">
      <c r="A18" s="19">
        <v>6382</v>
      </c>
      <c r="B18" s="19" t="s">
        <v>254</v>
      </c>
      <c r="C18" s="20">
        <f t="shared" ref="C18" si="9">C19</f>
        <v>32787931.759999998</v>
      </c>
      <c r="D18" s="20">
        <f>D19</f>
        <v>-16927500</v>
      </c>
      <c r="E18" s="20">
        <f t="shared" si="2"/>
        <v>15860431.759999998</v>
      </c>
    </row>
    <row r="19" spans="1:8" ht="20.100000000000001" customHeight="1" x14ac:dyDescent="0.2">
      <c r="A19" s="13">
        <v>63821</v>
      </c>
      <c r="B19" s="13" t="s">
        <v>254</v>
      </c>
      <c r="C19" s="15">
        <v>32787931.759999998</v>
      </c>
      <c r="D19" s="15">
        <v>-16927500</v>
      </c>
      <c r="E19" s="15">
        <f>C19+D19</f>
        <v>15860431.759999998</v>
      </c>
      <c r="G19" s="50"/>
    </row>
    <row r="20" spans="1:8" ht="20.100000000000001" customHeight="1" x14ac:dyDescent="0.2">
      <c r="A20" s="7">
        <v>64</v>
      </c>
      <c r="B20" s="7" t="s">
        <v>1</v>
      </c>
      <c r="C20" s="8">
        <f t="shared" ref="C20" si="10">C21+C29</f>
        <v>231500</v>
      </c>
      <c r="D20" s="8">
        <v>0</v>
      </c>
      <c r="E20" s="8">
        <f t="shared" si="2"/>
        <v>231500</v>
      </c>
    </row>
    <row r="21" spans="1:8" ht="20.100000000000001" customHeight="1" x14ac:dyDescent="0.2">
      <c r="A21" s="9">
        <v>641</v>
      </c>
      <c r="B21" s="9" t="s">
        <v>2</v>
      </c>
      <c r="C21" s="10">
        <f t="shared" ref="C21" si="11">C22+C25+C27</f>
        <v>31500</v>
      </c>
      <c r="D21" s="10">
        <f>D22+D25+D27+D28</f>
        <v>0</v>
      </c>
      <c r="E21" s="10">
        <f t="shared" si="2"/>
        <v>31500</v>
      </c>
      <c r="H21" s="50"/>
    </row>
    <row r="22" spans="1:8" ht="20.100000000000001" customHeight="1" x14ac:dyDescent="0.2">
      <c r="A22" s="11">
        <v>6413</v>
      </c>
      <c r="B22" s="11" t="s">
        <v>3</v>
      </c>
      <c r="C22" s="12">
        <f t="shared" ref="C22" si="12">C23+C24</f>
        <v>5500</v>
      </c>
      <c r="D22" s="12">
        <v>0</v>
      </c>
      <c r="E22" s="12">
        <f t="shared" si="2"/>
        <v>5500</v>
      </c>
      <c r="G22" s="50"/>
    </row>
    <row r="23" spans="1:8" ht="20.100000000000001" customHeight="1" x14ac:dyDescent="0.2">
      <c r="A23" s="13">
        <v>64131</v>
      </c>
      <c r="B23" s="13" t="s">
        <v>4</v>
      </c>
      <c r="C23" s="16">
        <v>5000</v>
      </c>
      <c r="D23" s="16">
        <v>0</v>
      </c>
      <c r="E23" s="16">
        <f t="shared" si="2"/>
        <v>5000</v>
      </c>
    </row>
    <row r="24" spans="1:8" ht="20.100000000000001" customHeight="1" x14ac:dyDescent="0.2">
      <c r="A24" s="13">
        <v>64132</v>
      </c>
      <c r="B24" s="13" t="s">
        <v>5</v>
      </c>
      <c r="C24" s="16">
        <v>500</v>
      </c>
      <c r="D24" s="16">
        <v>0</v>
      </c>
      <c r="E24" s="16">
        <f t="shared" si="2"/>
        <v>500</v>
      </c>
    </row>
    <row r="25" spans="1:8" ht="20.100000000000001" customHeight="1" x14ac:dyDescent="0.2">
      <c r="A25" s="11">
        <v>6414</v>
      </c>
      <c r="B25" s="11" t="s">
        <v>6</v>
      </c>
      <c r="C25" s="12">
        <f t="shared" ref="C25" si="13">C26</f>
        <v>25000</v>
      </c>
      <c r="D25" s="12">
        <v>0</v>
      </c>
      <c r="E25" s="12">
        <f t="shared" si="2"/>
        <v>25000</v>
      </c>
    </row>
    <row r="26" spans="1:8" ht="20.100000000000001" customHeight="1" x14ac:dyDescent="0.2">
      <c r="A26" s="13">
        <v>64143</v>
      </c>
      <c r="B26" s="13" t="s">
        <v>7</v>
      </c>
      <c r="C26" s="16">
        <v>25000</v>
      </c>
      <c r="D26" s="16">
        <v>0</v>
      </c>
      <c r="E26" s="16">
        <f t="shared" si="2"/>
        <v>25000</v>
      </c>
    </row>
    <row r="27" spans="1:8" ht="20.100000000000001" customHeight="1" x14ac:dyDescent="0.2">
      <c r="A27" s="11">
        <v>6415</v>
      </c>
      <c r="B27" s="11" t="s">
        <v>243</v>
      </c>
      <c r="C27" s="12">
        <f t="shared" ref="C27" si="14">C28</f>
        <v>1000</v>
      </c>
      <c r="D27" s="12">
        <v>0</v>
      </c>
      <c r="E27" s="12">
        <f t="shared" si="2"/>
        <v>1000</v>
      </c>
    </row>
    <row r="28" spans="1:8" ht="20.100000000000001" customHeight="1" x14ac:dyDescent="0.2">
      <c r="A28" s="13">
        <v>64151</v>
      </c>
      <c r="B28" s="13" t="s">
        <v>243</v>
      </c>
      <c r="C28" s="16">
        <v>1000</v>
      </c>
      <c r="D28" s="16">
        <v>0</v>
      </c>
      <c r="E28" s="16">
        <f t="shared" si="2"/>
        <v>1000</v>
      </c>
    </row>
    <row r="29" spans="1:8" ht="20.100000000000001" customHeight="1" x14ac:dyDescent="0.2">
      <c r="A29" s="9">
        <v>642</v>
      </c>
      <c r="B29" s="9" t="s">
        <v>8</v>
      </c>
      <c r="C29" s="10">
        <f t="shared" ref="C29:C30" si="15">C30</f>
        <v>200000</v>
      </c>
      <c r="D29" s="10">
        <v>0</v>
      </c>
      <c r="E29" s="10">
        <f t="shared" si="2"/>
        <v>200000</v>
      </c>
    </row>
    <row r="30" spans="1:8" ht="20.100000000000001" customHeight="1" x14ac:dyDescent="0.2">
      <c r="A30" s="11">
        <v>6429</v>
      </c>
      <c r="B30" s="11" t="s">
        <v>9</v>
      </c>
      <c r="C30" s="12">
        <f t="shared" si="15"/>
        <v>200000</v>
      </c>
      <c r="D30" s="12">
        <v>0</v>
      </c>
      <c r="E30" s="12">
        <f t="shared" si="2"/>
        <v>200000</v>
      </c>
    </row>
    <row r="31" spans="1:8" ht="20.100000000000001" customHeight="1" x14ac:dyDescent="0.2">
      <c r="A31" s="13">
        <v>64299</v>
      </c>
      <c r="B31" s="13" t="s">
        <v>9</v>
      </c>
      <c r="C31" s="16">
        <v>200000</v>
      </c>
      <c r="D31" s="16">
        <v>0</v>
      </c>
      <c r="E31" s="16">
        <f t="shared" si="2"/>
        <v>200000</v>
      </c>
    </row>
    <row r="32" spans="1:8" ht="20.100000000000001" customHeight="1" x14ac:dyDescent="0.2">
      <c r="A32" s="7">
        <v>65</v>
      </c>
      <c r="B32" s="7" t="s">
        <v>154</v>
      </c>
      <c r="C32" s="8">
        <f t="shared" ref="C32:C33" si="16">C33</f>
        <v>645000</v>
      </c>
      <c r="D32" s="8">
        <v>0</v>
      </c>
      <c r="E32" s="8">
        <f t="shared" si="2"/>
        <v>645000</v>
      </c>
    </row>
    <row r="33" spans="1:6" ht="20.100000000000001" customHeight="1" x14ac:dyDescent="0.2">
      <c r="A33" s="9">
        <v>652</v>
      </c>
      <c r="B33" s="9" t="s">
        <v>10</v>
      </c>
      <c r="C33" s="10">
        <f t="shared" si="16"/>
        <v>645000</v>
      </c>
      <c r="D33" s="10">
        <v>0</v>
      </c>
      <c r="E33" s="10">
        <f t="shared" si="2"/>
        <v>645000</v>
      </c>
    </row>
    <row r="34" spans="1:6" ht="20.100000000000001" customHeight="1" x14ac:dyDescent="0.2">
      <c r="A34" s="11">
        <v>6526</v>
      </c>
      <c r="B34" s="11" t="s">
        <v>155</v>
      </c>
      <c r="C34" s="12">
        <f t="shared" ref="C34" si="17">C35+C36+C37</f>
        <v>645000</v>
      </c>
      <c r="D34" s="12">
        <v>0</v>
      </c>
      <c r="E34" s="12">
        <f t="shared" si="2"/>
        <v>645000</v>
      </c>
    </row>
    <row r="35" spans="1:6" ht="20.100000000000001" customHeight="1" x14ac:dyDescent="0.2">
      <c r="A35" s="13">
        <v>65264</v>
      </c>
      <c r="B35" s="13" t="s">
        <v>156</v>
      </c>
      <c r="C35" s="16">
        <v>270000</v>
      </c>
      <c r="D35" s="16">
        <v>0</v>
      </c>
      <c r="E35" s="16">
        <f t="shared" si="2"/>
        <v>270000</v>
      </c>
    </row>
    <row r="36" spans="1:6" ht="20.100000000000001" customHeight="1" x14ac:dyDescent="0.2">
      <c r="A36" s="13">
        <v>65267</v>
      </c>
      <c r="B36" s="13" t="s">
        <v>11</v>
      </c>
      <c r="C36" s="16">
        <v>175000</v>
      </c>
      <c r="D36" s="16">
        <v>0</v>
      </c>
      <c r="E36" s="16">
        <f t="shared" si="2"/>
        <v>175000</v>
      </c>
    </row>
    <row r="37" spans="1:6" ht="20.100000000000001" customHeight="1" x14ac:dyDescent="0.2">
      <c r="A37" s="13">
        <v>65269</v>
      </c>
      <c r="B37" s="13" t="s">
        <v>157</v>
      </c>
      <c r="C37" s="16">
        <v>200000</v>
      </c>
      <c r="D37" s="16">
        <v>0</v>
      </c>
      <c r="E37" s="16">
        <f t="shared" si="2"/>
        <v>200000</v>
      </c>
    </row>
    <row r="38" spans="1:6" ht="20.100000000000001" customHeight="1" x14ac:dyDescent="0.2">
      <c r="A38" s="7">
        <v>66</v>
      </c>
      <c r="B38" s="7" t="s">
        <v>158</v>
      </c>
      <c r="C38" s="8">
        <f t="shared" ref="C38" si="18">C39+C44</f>
        <v>49788690</v>
      </c>
      <c r="D38" s="8">
        <f>D39+D44</f>
        <v>6408546</v>
      </c>
      <c r="E38" s="8">
        <f t="shared" si="2"/>
        <v>56197236</v>
      </c>
    </row>
    <row r="39" spans="1:6" ht="20.100000000000001" customHeight="1" x14ac:dyDescent="0.2">
      <c r="A39" s="9">
        <v>661</v>
      </c>
      <c r="B39" s="9" t="s">
        <v>159</v>
      </c>
      <c r="C39" s="10">
        <f t="shared" ref="C39" si="19">C42+C40</f>
        <v>49788690</v>
      </c>
      <c r="D39" s="10">
        <f>D40+D42</f>
        <v>6408546</v>
      </c>
      <c r="E39" s="10">
        <f t="shared" si="2"/>
        <v>56197236</v>
      </c>
    </row>
    <row r="40" spans="1:6" ht="20.100000000000001" customHeight="1" x14ac:dyDescent="0.2">
      <c r="A40" s="21">
        <v>6614</v>
      </c>
      <c r="B40" s="21" t="s">
        <v>160</v>
      </c>
      <c r="C40" s="22">
        <f t="shared" ref="C40" si="20">C41</f>
        <v>35000</v>
      </c>
      <c r="D40" s="22">
        <v>0</v>
      </c>
      <c r="E40" s="22">
        <f t="shared" si="2"/>
        <v>35000</v>
      </c>
    </row>
    <row r="41" spans="1:6" ht="20.100000000000001" customHeight="1" x14ac:dyDescent="0.2">
      <c r="A41" s="23">
        <v>66141</v>
      </c>
      <c r="B41" s="23" t="s">
        <v>251</v>
      </c>
      <c r="C41" s="14">
        <v>35000</v>
      </c>
      <c r="D41" s="14">
        <v>0</v>
      </c>
      <c r="E41" s="14">
        <f t="shared" si="2"/>
        <v>35000</v>
      </c>
    </row>
    <row r="42" spans="1:6" ht="20.100000000000001" customHeight="1" x14ac:dyDescent="0.2">
      <c r="A42" s="11">
        <v>6615</v>
      </c>
      <c r="B42" s="11" t="s">
        <v>160</v>
      </c>
      <c r="C42" s="12">
        <f t="shared" ref="C42" si="21">C43</f>
        <v>49753690</v>
      </c>
      <c r="D42" s="12">
        <f>D43</f>
        <v>6408546</v>
      </c>
      <c r="E42" s="12">
        <f t="shared" si="2"/>
        <v>56162236</v>
      </c>
    </row>
    <row r="43" spans="1:6" ht="20.100000000000001" customHeight="1" x14ac:dyDescent="0.2">
      <c r="A43" s="13">
        <v>66151</v>
      </c>
      <c r="B43" s="13" t="s">
        <v>160</v>
      </c>
      <c r="C43" s="14">
        <v>49753690</v>
      </c>
      <c r="D43" s="14">
        <v>6408546</v>
      </c>
      <c r="E43" s="14">
        <f t="shared" si="2"/>
        <v>56162236</v>
      </c>
      <c r="F43" s="50"/>
    </row>
    <row r="44" spans="1:6" ht="20.100000000000001" customHeight="1" x14ac:dyDescent="0.2">
      <c r="A44" s="9">
        <v>663</v>
      </c>
      <c r="B44" s="9" t="s">
        <v>161</v>
      </c>
      <c r="C44" s="10">
        <f t="shared" ref="C44" si="22">C45+C47</f>
        <v>0</v>
      </c>
      <c r="D44" s="10">
        <v>0</v>
      </c>
      <c r="E44" s="10">
        <f t="shared" si="2"/>
        <v>0</v>
      </c>
    </row>
    <row r="45" spans="1:6" ht="20.100000000000001" customHeight="1" x14ac:dyDescent="0.2">
      <c r="A45" s="11">
        <v>6631</v>
      </c>
      <c r="B45" s="11" t="s">
        <v>133</v>
      </c>
      <c r="C45" s="12">
        <f t="shared" ref="C45" si="23">C46</f>
        <v>0</v>
      </c>
      <c r="D45" s="12">
        <v>0</v>
      </c>
      <c r="E45" s="12">
        <f t="shared" si="2"/>
        <v>0</v>
      </c>
    </row>
    <row r="46" spans="1:6" ht="21" customHeight="1" x14ac:dyDescent="0.2">
      <c r="A46" s="13">
        <v>66313</v>
      </c>
      <c r="B46" s="13" t="s">
        <v>134</v>
      </c>
      <c r="C46" s="16">
        <v>0</v>
      </c>
      <c r="D46" s="16">
        <v>0</v>
      </c>
      <c r="E46" s="16">
        <f t="shared" si="2"/>
        <v>0</v>
      </c>
    </row>
    <row r="47" spans="1:6" ht="20.100000000000001" customHeight="1" x14ac:dyDescent="0.2">
      <c r="A47" s="11">
        <v>6632</v>
      </c>
      <c r="B47" s="11" t="s">
        <v>244</v>
      </c>
      <c r="C47" s="12">
        <f>C48</f>
        <v>0</v>
      </c>
      <c r="D47" s="12">
        <v>0</v>
      </c>
      <c r="E47" s="12">
        <f t="shared" si="2"/>
        <v>0</v>
      </c>
    </row>
    <row r="48" spans="1:6" ht="21" customHeight="1" x14ac:dyDescent="0.2">
      <c r="A48" s="13">
        <v>66323</v>
      </c>
      <c r="B48" s="13" t="s">
        <v>287</v>
      </c>
      <c r="C48" s="16">
        <v>0</v>
      </c>
      <c r="D48" s="16">
        <v>0</v>
      </c>
      <c r="E48" s="16">
        <f t="shared" si="2"/>
        <v>0</v>
      </c>
    </row>
    <row r="49" spans="1:7" ht="20.100000000000001" customHeight="1" x14ac:dyDescent="0.2">
      <c r="A49" s="7">
        <v>67</v>
      </c>
      <c r="B49" s="7" t="s">
        <v>162</v>
      </c>
      <c r="C49" s="8">
        <f t="shared" ref="C49" si="24">C50+C55</f>
        <v>51790000</v>
      </c>
      <c r="D49" s="8">
        <f>D50+D55</f>
        <v>61060000</v>
      </c>
      <c r="E49" s="8">
        <f t="shared" si="2"/>
        <v>112850000</v>
      </c>
    </row>
    <row r="50" spans="1:7" ht="20.100000000000001" customHeight="1" x14ac:dyDescent="0.2">
      <c r="A50" s="9">
        <v>671</v>
      </c>
      <c r="B50" s="9" t="s">
        <v>163</v>
      </c>
      <c r="C50" s="10">
        <f t="shared" ref="C50" si="25">C51+C53</f>
        <v>3850000</v>
      </c>
      <c r="D50" s="10">
        <f>D51+D53</f>
        <v>9200000</v>
      </c>
      <c r="E50" s="10">
        <f t="shared" si="2"/>
        <v>13050000</v>
      </c>
    </row>
    <row r="51" spans="1:7" ht="20.100000000000001" customHeight="1" x14ac:dyDescent="0.2">
      <c r="A51" s="11">
        <v>6711</v>
      </c>
      <c r="B51" s="11" t="s">
        <v>164</v>
      </c>
      <c r="C51" s="12">
        <f t="shared" ref="C51" si="26">C52</f>
        <v>850000</v>
      </c>
      <c r="D51" s="12">
        <f>D52</f>
        <v>9200000</v>
      </c>
      <c r="E51" s="12">
        <f t="shared" si="2"/>
        <v>10050000</v>
      </c>
    </row>
    <row r="52" spans="1:7" ht="20.100000000000001" customHeight="1" x14ac:dyDescent="0.2">
      <c r="A52" s="13">
        <v>67111</v>
      </c>
      <c r="B52" s="13" t="s">
        <v>164</v>
      </c>
      <c r="C52" s="16">
        <v>850000</v>
      </c>
      <c r="D52" s="16">
        <v>9200000</v>
      </c>
      <c r="E52" s="16">
        <f t="shared" si="2"/>
        <v>10050000</v>
      </c>
      <c r="G52" s="50"/>
    </row>
    <row r="53" spans="1:7" ht="20.100000000000001" customHeight="1" x14ac:dyDescent="0.2">
      <c r="A53" s="11">
        <v>6712</v>
      </c>
      <c r="B53" s="11" t="s">
        <v>165</v>
      </c>
      <c r="C53" s="12">
        <f t="shared" ref="C53" si="27">C54</f>
        <v>3000000</v>
      </c>
      <c r="D53" s="12">
        <v>0</v>
      </c>
      <c r="E53" s="12">
        <f t="shared" si="2"/>
        <v>3000000</v>
      </c>
    </row>
    <row r="54" spans="1:7" ht="20.100000000000001" customHeight="1" x14ac:dyDescent="0.2">
      <c r="A54" s="13">
        <v>67121</v>
      </c>
      <c r="B54" s="13" t="s">
        <v>165</v>
      </c>
      <c r="C54" s="14">
        <v>3000000</v>
      </c>
      <c r="D54" s="14">
        <v>0</v>
      </c>
      <c r="E54" s="14">
        <f t="shared" si="2"/>
        <v>3000000</v>
      </c>
    </row>
    <row r="55" spans="1:7" ht="20.100000000000001" customHeight="1" x14ac:dyDescent="0.2">
      <c r="A55" s="9">
        <v>673</v>
      </c>
      <c r="B55" s="9" t="s">
        <v>166</v>
      </c>
      <c r="C55" s="10">
        <f t="shared" ref="C55" si="28">C56</f>
        <v>47940000</v>
      </c>
      <c r="D55" s="10">
        <f>D56</f>
        <v>51860000</v>
      </c>
      <c r="E55" s="10">
        <f t="shared" si="2"/>
        <v>99800000</v>
      </c>
    </row>
    <row r="56" spans="1:7" ht="20.100000000000001" customHeight="1" x14ac:dyDescent="0.2">
      <c r="A56" s="11">
        <v>6731</v>
      </c>
      <c r="B56" s="11" t="s">
        <v>166</v>
      </c>
      <c r="C56" s="12">
        <v>47940000</v>
      </c>
      <c r="D56" s="12">
        <v>51860000</v>
      </c>
      <c r="E56" s="12">
        <f t="shared" si="2"/>
        <v>99800000</v>
      </c>
      <c r="G56" s="50"/>
    </row>
  </sheetData>
  <mergeCells count="1">
    <mergeCell ref="A1:E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scale="71" fitToHeight="0" orientation="portrait" horizontalDpi="300" verticalDpi="300" r:id="rId1"/>
  <headerFooter alignWithMargins="0">
    <oddHeader>&amp;L&amp;"Calibri,Uobičajeno"&amp;9Upravno vijeće
.12.2020. godine&amp;C&amp;"Calibri,Uobičajeno"&amp;9Financijski plan prihoda i rashoda za 2020. godinu 
IV REBALANS&amp;R&amp;"Calibri,Uobičajeno"&amp;9 . sjednica
Točka . dnevnog reda</oddHeader>
    <oddFooter>&amp;L&amp;"Calibri,Uobičajeno"&amp;9Nastavni zavod za javno zdravstvo Dr. "Andrija Štampar"&amp;C&amp;"Calibri,Uobičajeno"&amp;9&amp;A&amp;R&amp;"Calibri,Uobičajeno"&amp;9&amp;P/&amp;N</oddFooter>
  </headerFooter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L208"/>
  <sheetViews>
    <sheetView tabSelected="1" topLeftCell="A130" zoomScaleNormal="100" workbookViewId="0">
      <selection activeCell="H8" sqref="H8"/>
    </sheetView>
  </sheetViews>
  <sheetFormatPr defaultColWidth="9.140625" defaultRowHeight="16.5" customHeight="1" x14ac:dyDescent="0.2"/>
  <cols>
    <col min="1" max="1" width="10.7109375" style="25" customWidth="1"/>
    <col min="2" max="2" width="42.28515625" style="24" customWidth="1"/>
    <col min="3" max="4" width="18.85546875" style="26" customWidth="1"/>
    <col min="5" max="7" width="19.42578125" style="26" customWidth="1"/>
    <col min="8" max="8" width="18.5703125" style="26" customWidth="1"/>
    <col min="9" max="9" width="9.85546875" style="24" bestFit="1" customWidth="1"/>
    <col min="10" max="10" width="10.85546875" style="24" bestFit="1" customWidth="1"/>
    <col min="11" max="11" width="9.140625" style="24"/>
    <col min="12" max="12" width="10.85546875" style="24" bestFit="1" customWidth="1"/>
    <col min="13" max="16384" width="9.140625" style="24"/>
  </cols>
  <sheetData>
    <row r="1" spans="1:12" ht="35.1" customHeight="1" thickBot="1" x14ac:dyDescent="0.25">
      <c r="A1" s="72" t="s">
        <v>298</v>
      </c>
      <c r="B1" s="72"/>
      <c r="C1" s="72"/>
      <c r="D1" s="72"/>
      <c r="E1" s="72"/>
      <c r="F1" s="72"/>
      <c r="G1" s="72"/>
      <c r="H1" s="72"/>
    </row>
    <row r="2" spans="1:12" ht="20.100000000000001" customHeight="1" thickTop="1" x14ac:dyDescent="0.2"/>
    <row r="3" spans="1:12" ht="38.25" x14ac:dyDescent="0.2">
      <c r="A3" s="2" t="s">
        <v>121</v>
      </c>
      <c r="B3" s="2" t="s">
        <v>151</v>
      </c>
      <c r="C3" s="2" t="s">
        <v>275</v>
      </c>
      <c r="D3" s="2" t="s">
        <v>296</v>
      </c>
      <c r="E3" s="2" t="s">
        <v>291</v>
      </c>
      <c r="F3" s="2" t="s">
        <v>297</v>
      </c>
      <c r="G3" s="2" t="s">
        <v>292</v>
      </c>
      <c r="H3" s="2" t="s">
        <v>290</v>
      </c>
    </row>
    <row r="4" spans="1:12" s="27" customFormat="1" ht="11.25" x14ac:dyDescent="0.2">
      <c r="A4" s="3">
        <v>1</v>
      </c>
      <c r="B4" s="3">
        <v>2</v>
      </c>
      <c r="C4" s="3">
        <v>3</v>
      </c>
      <c r="D4" s="3"/>
      <c r="E4" s="3"/>
      <c r="F4" s="3"/>
      <c r="G4" s="3">
        <v>4</v>
      </c>
      <c r="H4" s="3"/>
    </row>
    <row r="5" spans="1:12" ht="20.100000000000001" customHeight="1" x14ac:dyDescent="0.2">
      <c r="A5" s="28">
        <v>3</v>
      </c>
      <c r="B5" s="29" t="s">
        <v>167</v>
      </c>
      <c r="C5" s="30">
        <f>C6+C29+C191+C204</f>
        <v>103307791.28999999</v>
      </c>
      <c r="D5" s="30">
        <f>D29</f>
        <v>7962550</v>
      </c>
      <c r="E5" s="30">
        <f>E29</f>
        <v>14876950</v>
      </c>
      <c r="F5" s="30">
        <f>F6+F29+F191</f>
        <v>12308872</v>
      </c>
      <c r="G5" s="30">
        <f>D5+E5+F5</f>
        <v>35148372</v>
      </c>
      <c r="H5" s="30">
        <f t="shared" ref="H5:H68" si="0">C5+G5</f>
        <v>138456163.28999999</v>
      </c>
      <c r="J5" s="26"/>
      <c r="L5" s="26"/>
    </row>
    <row r="6" spans="1:12" s="1" customFormat="1" ht="20.100000000000001" customHeight="1" x14ac:dyDescent="0.2">
      <c r="A6" s="31">
        <v>31</v>
      </c>
      <c r="B6" s="32" t="s">
        <v>12</v>
      </c>
      <c r="C6" s="33">
        <f t="shared" ref="C6" si="1">C7+C14+C23</f>
        <v>68082000</v>
      </c>
      <c r="D6" s="33">
        <v>0</v>
      </c>
      <c r="E6" s="33">
        <v>0</v>
      </c>
      <c r="F6" s="33">
        <f>F7</f>
        <v>8100000</v>
      </c>
      <c r="G6" s="33">
        <f t="shared" ref="G6:G69" si="2">D6+E6+F6</f>
        <v>8100000</v>
      </c>
      <c r="H6" s="33">
        <f t="shared" si="0"/>
        <v>76182000</v>
      </c>
      <c r="J6" s="50"/>
      <c r="L6" s="50"/>
    </row>
    <row r="7" spans="1:12" ht="20.100000000000001" customHeight="1" x14ac:dyDescent="0.2">
      <c r="A7" s="34">
        <v>311</v>
      </c>
      <c r="B7" s="35" t="s">
        <v>13</v>
      </c>
      <c r="C7" s="36">
        <f t="shared" ref="C7" si="3">C8+C10+C12</f>
        <v>57282000</v>
      </c>
      <c r="D7" s="36">
        <v>0</v>
      </c>
      <c r="E7" s="36">
        <v>0</v>
      </c>
      <c r="F7" s="36">
        <f>F8+F12+F23</f>
        <v>8100000</v>
      </c>
      <c r="G7" s="36">
        <f t="shared" si="2"/>
        <v>8100000</v>
      </c>
      <c r="H7" s="36">
        <f>H8+H10+H12</f>
        <v>64782000</v>
      </c>
      <c r="J7" s="26"/>
    </row>
    <row r="8" spans="1:12" ht="20.100000000000001" customHeight="1" x14ac:dyDescent="0.2">
      <c r="A8" s="37">
        <v>3111</v>
      </c>
      <c r="B8" s="38" t="s">
        <v>14</v>
      </c>
      <c r="C8" s="39">
        <f t="shared" ref="C8" si="4">SUM(C9:C9)</f>
        <v>56000000</v>
      </c>
      <c r="D8" s="39">
        <v>0</v>
      </c>
      <c r="E8" s="39">
        <v>0</v>
      </c>
      <c r="F8" s="39">
        <f>F9</f>
        <v>4000000</v>
      </c>
      <c r="G8" s="39">
        <f t="shared" si="2"/>
        <v>4000000</v>
      </c>
      <c r="H8" s="39">
        <f t="shared" si="0"/>
        <v>60000000</v>
      </c>
      <c r="J8" s="26"/>
    </row>
    <row r="9" spans="1:12" ht="20.100000000000001" customHeight="1" x14ac:dyDescent="0.2">
      <c r="A9" s="40">
        <v>31111</v>
      </c>
      <c r="B9" s="13" t="s">
        <v>15</v>
      </c>
      <c r="C9" s="14">
        <v>56000000</v>
      </c>
      <c r="D9" s="14">
        <v>0</v>
      </c>
      <c r="E9" s="14">
        <v>0</v>
      </c>
      <c r="F9" s="14">
        <v>4000000</v>
      </c>
      <c r="G9" s="14">
        <f t="shared" si="2"/>
        <v>4000000</v>
      </c>
      <c r="H9" s="14">
        <f t="shared" si="0"/>
        <v>60000000</v>
      </c>
      <c r="J9" s="26"/>
    </row>
    <row r="10" spans="1:12" ht="20.100000000000001" customHeight="1" x14ac:dyDescent="0.2">
      <c r="A10" s="37">
        <v>3112</v>
      </c>
      <c r="B10" s="38" t="s">
        <v>16</v>
      </c>
      <c r="C10" s="39">
        <f t="shared" ref="C10" si="5">C11</f>
        <v>32000</v>
      </c>
      <c r="D10" s="63" t="s">
        <v>295</v>
      </c>
      <c r="E10" s="39">
        <v>0</v>
      </c>
      <c r="F10" s="39">
        <v>0</v>
      </c>
      <c r="G10" s="39">
        <v>0</v>
      </c>
      <c r="H10" s="39">
        <f>H11</f>
        <v>32000</v>
      </c>
    </row>
    <row r="11" spans="1:12" ht="20.100000000000001" customHeight="1" x14ac:dyDescent="0.2">
      <c r="A11" s="40">
        <v>31124</v>
      </c>
      <c r="B11" s="13" t="s">
        <v>17</v>
      </c>
      <c r="C11" s="14">
        <v>32000</v>
      </c>
      <c r="D11" s="14">
        <v>0</v>
      </c>
      <c r="E11" s="14">
        <v>0</v>
      </c>
      <c r="F11" s="14">
        <v>0</v>
      </c>
      <c r="G11" s="14">
        <f t="shared" si="2"/>
        <v>0</v>
      </c>
      <c r="H11" s="14">
        <f t="shared" si="0"/>
        <v>32000</v>
      </c>
    </row>
    <row r="12" spans="1:12" ht="20.100000000000001" customHeight="1" x14ac:dyDescent="0.2">
      <c r="A12" s="37">
        <v>3113</v>
      </c>
      <c r="B12" s="38" t="s">
        <v>168</v>
      </c>
      <c r="C12" s="39">
        <f t="shared" ref="C12" si="6">C13</f>
        <v>1250000</v>
      </c>
      <c r="D12" s="39">
        <v>0</v>
      </c>
      <c r="E12" s="39">
        <v>0</v>
      </c>
      <c r="F12" s="39">
        <f>F13</f>
        <v>3500000</v>
      </c>
      <c r="G12" s="39">
        <f t="shared" si="2"/>
        <v>3500000</v>
      </c>
      <c r="H12" s="39">
        <f t="shared" si="0"/>
        <v>4750000</v>
      </c>
    </row>
    <row r="13" spans="1:12" ht="20.100000000000001" customHeight="1" x14ac:dyDescent="0.2">
      <c r="A13" s="40">
        <v>31131</v>
      </c>
      <c r="B13" s="13" t="s">
        <v>168</v>
      </c>
      <c r="C13" s="14">
        <v>1250000</v>
      </c>
      <c r="D13" s="14">
        <v>0</v>
      </c>
      <c r="E13" s="14">
        <v>0</v>
      </c>
      <c r="F13" s="14">
        <v>3500000</v>
      </c>
      <c r="G13" s="14">
        <f t="shared" si="2"/>
        <v>3500000</v>
      </c>
      <c r="H13" s="14">
        <f t="shared" si="0"/>
        <v>4750000</v>
      </c>
    </row>
    <row r="14" spans="1:12" ht="20.100000000000001" customHeight="1" x14ac:dyDescent="0.2">
      <c r="A14" s="34">
        <v>312</v>
      </c>
      <c r="B14" s="35" t="s">
        <v>18</v>
      </c>
      <c r="C14" s="36">
        <f t="shared" ref="C14" si="7">C15</f>
        <v>2200000</v>
      </c>
      <c r="D14" s="36">
        <v>0</v>
      </c>
      <c r="E14" s="36">
        <v>0</v>
      </c>
      <c r="F14" s="36">
        <v>0</v>
      </c>
      <c r="G14" s="36">
        <f t="shared" si="2"/>
        <v>0</v>
      </c>
      <c r="H14" s="36">
        <f t="shared" si="0"/>
        <v>2200000</v>
      </c>
    </row>
    <row r="15" spans="1:12" ht="20.100000000000001" customHeight="1" x14ac:dyDescent="0.2">
      <c r="A15" s="37">
        <v>3121</v>
      </c>
      <c r="B15" s="38" t="s">
        <v>18</v>
      </c>
      <c r="C15" s="39">
        <f>SUM(C16:C22)</f>
        <v>2200000</v>
      </c>
      <c r="D15" s="39">
        <v>0</v>
      </c>
      <c r="E15" s="39">
        <v>0</v>
      </c>
      <c r="F15" s="39">
        <v>0</v>
      </c>
      <c r="G15" s="39">
        <f t="shared" si="2"/>
        <v>0</v>
      </c>
      <c r="H15" s="39">
        <f t="shared" si="0"/>
        <v>2200000</v>
      </c>
    </row>
    <row r="16" spans="1:12" ht="20.100000000000001" customHeight="1" x14ac:dyDescent="0.2">
      <c r="A16" s="41">
        <v>31211</v>
      </c>
      <c r="B16" s="23" t="s">
        <v>255</v>
      </c>
      <c r="C16" s="14">
        <v>0</v>
      </c>
      <c r="D16" s="16">
        <v>0</v>
      </c>
      <c r="E16" s="14">
        <v>0</v>
      </c>
      <c r="F16" s="14">
        <v>0</v>
      </c>
      <c r="G16" s="14">
        <f t="shared" si="2"/>
        <v>0</v>
      </c>
      <c r="H16" s="14">
        <f t="shared" si="0"/>
        <v>0</v>
      </c>
    </row>
    <row r="17" spans="1:8" ht="20.100000000000001" customHeight="1" x14ac:dyDescent="0.2">
      <c r="A17" s="40">
        <v>31212</v>
      </c>
      <c r="B17" s="23" t="s">
        <v>169</v>
      </c>
      <c r="C17" s="14">
        <v>925000</v>
      </c>
      <c r="D17" s="16">
        <v>0</v>
      </c>
      <c r="E17" s="14">
        <v>0</v>
      </c>
      <c r="F17" s="14">
        <v>0</v>
      </c>
      <c r="G17" s="14">
        <f t="shared" si="2"/>
        <v>0</v>
      </c>
      <c r="H17" s="14">
        <f t="shared" si="0"/>
        <v>925000</v>
      </c>
    </row>
    <row r="18" spans="1:8" ht="20.100000000000001" customHeight="1" x14ac:dyDescent="0.2">
      <c r="A18" s="40">
        <v>31213</v>
      </c>
      <c r="B18" s="13" t="s">
        <v>150</v>
      </c>
      <c r="C18" s="14">
        <v>335000</v>
      </c>
      <c r="D18" s="16">
        <v>0</v>
      </c>
      <c r="E18" s="14">
        <v>0</v>
      </c>
      <c r="F18" s="14">
        <v>0</v>
      </c>
      <c r="G18" s="14">
        <f t="shared" si="2"/>
        <v>0</v>
      </c>
      <c r="H18" s="14">
        <f t="shared" si="0"/>
        <v>335000</v>
      </c>
    </row>
    <row r="19" spans="1:8" ht="20.100000000000001" customHeight="1" x14ac:dyDescent="0.2">
      <c r="A19" s="40">
        <v>31214</v>
      </c>
      <c r="B19" s="13" t="s">
        <v>170</v>
      </c>
      <c r="C19" s="14">
        <v>150000</v>
      </c>
      <c r="D19" s="16">
        <v>0</v>
      </c>
      <c r="E19" s="14">
        <v>0</v>
      </c>
      <c r="F19" s="14">
        <v>0</v>
      </c>
      <c r="G19" s="14">
        <f t="shared" si="2"/>
        <v>0</v>
      </c>
      <c r="H19" s="14">
        <f t="shared" si="0"/>
        <v>150000</v>
      </c>
    </row>
    <row r="20" spans="1:8" ht="20.100000000000001" customHeight="1" x14ac:dyDescent="0.2">
      <c r="A20" s="40">
        <v>31215</v>
      </c>
      <c r="B20" s="13" t="s">
        <v>19</v>
      </c>
      <c r="C20" s="14">
        <v>160000</v>
      </c>
      <c r="D20" s="16">
        <v>0</v>
      </c>
      <c r="E20" s="14">
        <v>0</v>
      </c>
      <c r="F20" s="14">
        <v>0</v>
      </c>
      <c r="G20" s="14">
        <f t="shared" si="2"/>
        <v>0</v>
      </c>
      <c r="H20" s="14">
        <f t="shared" si="0"/>
        <v>160000</v>
      </c>
    </row>
    <row r="21" spans="1:8" ht="20.100000000000001" customHeight="1" x14ac:dyDescent="0.2">
      <c r="A21" s="40">
        <v>31216</v>
      </c>
      <c r="B21" s="13" t="s">
        <v>20</v>
      </c>
      <c r="C21" s="14">
        <v>630000</v>
      </c>
      <c r="D21" s="16">
        <v>0</v>
      </c>
      <c r="E21" s="14">
        <v>0</v>
      </c>
      <c r="F21" s="14">
        <v>0</v>
      </c>
      <c r="G21" s="14">
        <f t="shared" si="2"/>
        <v>0</v>
      </c>
      <c r="H21" s="14">
        <f t="shared" si="0"/>
        <v>630000</v>
      </c>
    </row>
    <row r="22" spans="1:8" ht="20.100000000000001" customHeight="1" thickBot="1" x14ac:dyDescent="0.25">
      <c r="A22" s="67" t="s">
        <v>278</v>
      </c>
      <c r="B22" s="68" t="s">
        <v>279</v>
      </c>
      <c r="C22" s="69">
        <v>0</v>
      </c>
      <c r="D22" s="70">
        <v>0</v>
      </c>
      <c r="E22" s="69">
        <v>0</v>
      </c>
      <c r="F22" s="69">
        <v>0</v>
      </c>
      <c r="G22" s="69">
        <f t="shared" si="2"/>
        <v>0</v>
      </c>
      <c r="H22" s="69">
        <f t="shared" si="0"/>
        <v>0</v>
      </c>
    </row>
    <row r="23" spans="1:8" ht="20.100000000000001" customHeight="1" thickTop="1" x14ac:dyDescent="0.2">
      <c r="A23" s="64">
        <v>313</v>
      </c>
      <c r="B23" s="65" t="s">
        <v>21</v>
      </c>
      <c r="C23" s="66">
        <f t="shared" ref="C23" si="8">C24+C27</f>
        <v>8600000</v>
      </c>
      <c r="D23" s="66">
        <v>0</v>
      </c>
      <c r="E23" s="66">
        <v>0</v>
      </c>
      <c r="F23" s="66">
        <f>F24+F27</f>
        <v>600000</v>
      </c>
      <c r="G23" s="66">
        <f t="shared" si="2"/>
        <v>600000</v>
      </c>
      <c r="H23" s="66">
        <f t="shared" si="0"/>
        <v>9200000</v>
      </c>
    </row>
    <row r="24" spans="1:8" ht="20.100000000000001" customHeight="1" x14ac:dyDescent="0.2">
      <c r="A24" s="37">
        <v>3132</v>
      </c>
      <c r="B24" s="38" t="s">
        <v>171</v>
      </c>
      <c r="C24" s="39">
        <f t="shared" ref="C24" si="9">SUM(C25:C26)</f>
        <v>8600000</v>
      </c>
      <c r="D24" s="39">
        <v>0</v>
      </c>
      <c r="E24" s="39">
        <v>0</v>
      </c>
      <c r="F24" s="39">
        <f>F25</f>
        <v>600000</v>
      </c>
      <c r="G24" s="39">
        <f t="shared" si="2"/>
        <v>600000</v>
      </c>
      <c r="H24" s="39">
        <f t="shared" si="0"/>
        <v>9200000</v>
      </c>
    </row>
    <row r="25" spans="1:8" ht="20.100000000000001" customHeight="1" x14ac:dyDescent="0.2">
      <c r="A25" s="40">
        <v>31321</v>
      </c>
      <c r="B25" s="13" t="s">
        <v>171</v>
      </c>
      <c r="C25" s="14">
        <v>8600000</v>
      </c>
      <c r="D25" s="14">
        <v>0</v>
      </c>
      <c r="E25" s="14">
        <v>0</v>
      </c>
      <c r="F25" s="14">
        <v>600000</v>
      </c>
      <c r="G25" s="14">
        <f t="shared" si="2"/>
        <v>600000</v>
      </c>
      <c r="H25" s="14">
        <f t="shared" si="0"/>
        <v>9200000</v>
      </c>
    </row>
    <row r="26" spans="1:8" ht="20.100000000000001" customHeight="1" x14ac:dyDescent="0.2">
      <c r="A26" s="40">
        <v>31322</v>
      </c>
      <c r="B26" s="13" t="s">
        <v>172</v>
      </c>
      <c r="C26" s="14">
        <v>0</v>
      </c>
      <c r="D26" s="14">
        <v>0</v>
      </c>
      <c r="E26" s="14">
        <v>0</v>
      </c>
      <c r="F26" s="14">
        <v>0</v>
      </c>
      <c r="G26" s="14">
        <f t="shared" si="2"/>
        <v>0</v>
      </c>
      <c r="H26" s="14">
        <f t="shared" si="0"/>
        <v>0</v>
      </c>
    </row>
    <row r="27" spans="1:8" ht="20.100000000000001" customHeight="1" x14ac:dyDescent="0.2">
      <c r="A27" s="37">
        <v>3133</v>
      </c>
      <c r="B27" s="38" t="s">
        <v>22</v>
      </c>
      <c r="C27" s="39">
        <f>SUM(C28:C28)</f>
        <v>0</v>
      </c>
      <c r="D27" s="39">
        <v>0</v>
      </c>
      <c r="E27" s="39">
        <v>0</v>
      </c>
      <c r="F27" s="39">
        <v>0</v>
      </c>
      <c r="G27" s="39">
        <f t="shared" si="2"/>
        <v>0</v>
      </c>
      <c r="H27" s="39">
        <f t="shared" si="0"/>
        <v>0</v>
      </c>
    </row>
    <row r="28" spans="1:8" ht="20.100000000000001" customHeight="1" x14ac:dyDescent="0.2">
      <c r="A28" s="40">
        <v>31332</v>
      </c>
      <c r="B28" s="13" t="s">
        <v>22</v>
      </c>
      <c r="C28" s="14">
        <v>0</v>
      </c>
      <c r="D28" s="14">
        <v>0</v>
      </c>
      <c r="E28" s="14">
        <v>0</v>
      </c>
      <c r="F28" s="14">
        <v>0</v>
      </c>
      <c r="G28" s="14">
        <f t="shared" si="2"/>
        <v>0</v>
      </c>
      <c r="H28" s="14">
        <f t="shared" si="0"/>
        <v>0</v>
      </c>
    </row>
    <row r="29" spans="1:8" ht="20.100000000000001" customHeight="1" x14ac:dyDescent="0.2">
      <c r="A29" s="31">
        <v>32</v>
      </c>
      <c r="B29" s="32" t="s">
        <v>23</v>
      </c>
      <c r="C29" s="33">
        <f>C30+C46+C92+C160+C165</f>
        <v>35074791.289999999</v>
      </c>
      <c r="D29" s="33">
        <f>D46+D92</f>
        <v>7962550</v>
      </c>
      <c r="E29" s="33">
        <f>E46+E92</f>
        <v>14876950</v>
      </c>
      <c r="F29" s="33">
        <f>F30+F46+F92+F160+F165+F186+F188</f>
        <v>3808872</v>
      </c>
      <c r="G29" s="33">
        <f t="shared" si="2"/>
        <v>26648372</v>
      </c>
      <c r="H29" s="33">
        <f t="shared" si="0"/>
        <v>61723163.289999999</v>
      </c>
    </row>
    <row r="30" spans="1:8" ht="20.100000000000001" customHeight="1" x14ac:dyDescent="0.2">
      <c r="A30" s="34">
        <v>321</v>
      </c>
      <c r="B30" s="35" t="s">
        <v>24</v>
      </c>
      <c r="C30" s="36">
        <f t="shared" ref="C30" si="10">C31+C39+C41+C44</f>
        <v>2475000</v>
      </c>
      <c r="D30" s="36">
        <v>0</v>
      </c>
      <c r="E30" s="36">
        <v>0</v>
      </c>
      <c r="F30" s="36">
        <f>F31+F39+F41+F44+F45</f>
        <v>-501500</v>
      </c>
      <c r="G30" s="36">
        <f t="shared" si="2"/>
        <v>-501500</v>
      </c>
      <c r="H30" s="36">
        <f t="shared" si="0"/>
        <v>1973500</v>
      </c>
    </row>
    <row r="31" spans="1:8" ht="20.100000000000001" customHeight="1" x14ac:dyDescent="0.2">
      <c r="A31" s="37">
        <v>3211</v>
      </c>
      <c r="B31" s="38" t="s">
        <v>25</v>
      </c>
      <c r="C31" s="39">
        <f t="shared" ref="C31" si="11">SUM(C32:C38)</f>
        <v>590000</v>
      </c>
      <c r="D31" s="39">
        <v>0</v>
      </c>
      <c r="E31" s="39">
        <v>0</v>
      </c>
      <c r="F31" s="39">
        <f>F32+F33+F34+F35+F36+F37+F38</f>
        <v>-371500</v>
      </c>
      <c r="G31" s="39">
        <f t="shared" si="2"/>
        <v>-371500</v>
      </c>
      <c r="H31" s="39">
        <f t="shared" si="0"/>
        <v>218500</v>
      </c>
    </row>
    <row r="32" spans="1:8" ht="20.100000000000001" customHeight="1" x14ac:dyDescent="0.2">
      <c r="A32" s="40">
        <v>32111</v>
      </c>
      <c r="B32" s="13" t="s">
        <v>26</v>
      </c>
      <c r="C32" s="14">
        <v>100000</v>
      </c>
      <c r="D32" s="14">
        <v>0</v>
      </c>
      <c r="E32" s="14">
        <v>0</v>
      </c>
      <c r="F32" s="14">
        <v>-30000</v>
      </c>
      <c r="G32" s="14">
        <f t="shared" si="2"/>
        <v>-30000</v>
      </c>
      <c r="H32" s="14">
        <f t="shared" si="0"/>
        <v>70000</v>
      </c>
    </row>
    <row r="33" spans="1:8" ht="20.100000000000001" customHeight="1" x14ac:dyDescent="0.2">
      <c r="A33" s="40">
        <v>32112</v>
      </c>
      <c r="B33" s="13" t="s">
        <v>27</v>
      </c>
      <c r="C33" s="14">
        <v>120000</v>
      </c>
      <c r="D33" s="14">
        <v>0</v>
      </c>
      <c r="E33" s="14">
        <v>0</v>
      </c>
      <c r="F33" s="14">
        <v>-80000</v>
      </c>
      <c r="G33" s="14">
        <f t="shared" si="2"/>
        <v>-80000</v>
      </c>
      <c r="H33" s="14">
        <f t="shared" si="0"/>
        <v>40000</v>
      </c>
    </row>
    <row r="34" spans="1:8" ht="20.100000000000001" customHeight="1" x14ac:dyDescent="0.2">
      <c r="A34" s="40">
        <v>32113</v>
      </c>
      <c r="B34" s="13" t="s">
        <v>28</v>
      </c>
      <c r="C34" s="14">
        <v>125000</v>
      </c>
      <c r="D34" s="14">
        <v>0</v>
      </c>
      <c r="E34" s="14">
        <v>0</v>
      </c>
      <c r="F34" s="14">
        <v>-60000</v>
      </c>
      <c r="G34" s="14">
        <f t="shared" si="2"/>
        <v>-60000</v>
      </c>
      <c r="H34" s="14">
        <f t="shared" si="0"/>
        <v>65000</v>
      </c>
    </row>
    <row r="35" spans="1:8" ht="20.100000000000001" customHeight="1" x14ac:dyDescent="0.2">
      <c r="A35" s="40">
        <v>32114</v>
      </c>
      <c r="B35" s="13" t="s">
        <v>173</v>
      </c>
      <c r="C35" s="14">
        <v>115000</v>
      </c>
      <c r="D35" s="14">
        <v>0</v>
      </c>
      <c r="E35" s="14">
        <v>0</v>
      </c>
      <c r="F35" s="14">
        <v>-90000</v>
      </c>
      <c r="G35" s="14">
        <f t="shared" si="2"/>
        <v>-90000</v>
      </c>
      <c r="H35" s="14">
        <f t="shared" si="0"/>
        <v>25000</v>
      </c>
    </row>
    <row r="36" spans="1:8" ht="20.100000000000001" customHeight="1" x14ac:dyDescent="0.2">
      <c r="A36" s="40">
        <v>32115</v>
      </c>
      <c r="B36" s="13" t="s">
        <v>29</v>
      </c>
      <c r="C36" s="14">
        <v>10000</v>
      </c>
      <c r="D36" s="14">
        <v>0</v>
      </c>
      <c r="E36" s="14">
        <v>0</v>
      </c>
      <c r="F36" s="14">
        <v>-3000</v>
      </c>
      <c r="G36" s="14">
        <f t="shared" si="2"/>
        <v>-3000</v>
      </c>
      <c r="H36" s="14">
        <f t="shared" si="0"/>
        <v>7000</v>
      </c>
    </row>
    <row r="37" spans="1:8" ht="20.100000000000001" customHeight="1" x14ac:dyDescent="0.2">
      <c r="A37" s="40">
        <v>32116</v>
      </c>
      <c r="B37" s="13" t="s">
        <v>174</v>
      </c>
      <c r="C37" s="14">
        <v>115000</v>
      </c>
      <c r="D37" s="14">
        <v>0</v>
      </c>
      <c r="E37" s="14">
        <v>0</v>
      </c>
      <c r="F37" s="14">
        <v>-105000</v>
      </c>
      <c r="G37" s="14">
        <f t="shared" si="2"/>
        <v>-105000</v>
      </c>
      <c r="H37" s="14">
        <f t="shared" si="0"/>
        <v>10000</v>
      </c>
    </row>
    <row r="38" spans="1:8" ht="20.100000000000001" customHeight="1" x14ac:dyDescent="0.2">
      <c r="A38" s="40">
        <v>32119</v>
      </c>
      <c r="B38" s="13" t="s">
        <v>175</v>
      </c>
      <c r="C38" s="14">
        <v>5000</v>
      </c>
      <c r="D38" s="14">
        <v>0</v>
      </c>
      <c r="E38" s="14">
        <v>0</v>
      </c>
      <c r="F38" s="14">
        <v>-3500</v>
      </c>
      <c r="G38" s="14">
        <f t="shared" si="2"/>
        <v>-3500</v>
      </c>
      <c r="H38" s="14">
        <f t="shared" si="0"/>
        <v>1500</v>
      </c>
    </row>
    <row r="39" spans="1:8" ht="20.100000000000001" customHeight="1" x14ac:dyDescent="0.2">
      <c r="A39" s="37">
        <v>3212</v>
      </c>
      <c r="B39" s="38" t="s">
        <v>176</v>
      </c>
      <c r="C39" s="39">
        <f t="shared" ref="C39" si="12">SUM(C40:C40)</f>
        <v>1530000</v>
      </c>
      <c r="D39" s="39">
        <v>0</v>
      </c>
      <c r="E39" s="39">
        <v>0</v>
      </c>
      <c r="F39" s="39">
        <v>0</v>
      </c>
      <c r="G39" s="39">
        <f t="shared" si="2"/>
        <v>0</v>
      </c>
      <c r="H39" s="39">
        <f t="shared" si="0"/>
        <v>1530000</v>
      </c>
    </row>
    <row r="40" spans="1:8" ht="20.100000000000001" customHeight="1" x14ac:dyDescent="0.2">
      <c r="A40" s="40">
        <v>32121</v>
      </c>
      <c r="B40" s="13" t="s">
        <v>30</v>
      </c>
      <c r="C40" s="14">
        <v>1530000</v>
      </c>
      <c r="D40" s="14">
        <v>0</v>
      </c>
      <c r="E40" s="14">
        <v>0</v>
      </c>
      <c r="F40" s="14">
        <v>0</v>
      </c>
      <c r="G40" s="14">
        <f t="shared" si="2"/>
        <v>0</v>
      </c>
      <c r="H40" s="14">
        <f t="shared" si="0"/>
        <v>1530000</v>
      </c>
    </row>
    <row r="41" spans="1:8" ht="20.100000000000001" customHeight="1" x14ac:dyDescent="0.2">
      <c r="A41" s="37">
        <v>3213</v>
      </c>
      <c r="B41" s="38" t="s">
        <v>31</v>
      </c>
      <c r="C41" s="39">
        <f t="shared" ref="C41" si="13">SUM(C42:C43)</f>
        <v>305000</v>
      </c>
      <c r="D41" s="39">
        <v>0</v>
      </c>
      <c r="E41" s="39">
        <v>0</v>
      </c>
      <c r="F41" s="39">
        <f>F42</f>
        <v>-130000</v>
      </c>
      <c r="G41" s="39">
        <f t="shared" si="2"/>
        <v>-130000</v>
      </c>
      <c r="H41" s="39">
        <f t="shared" si="0"/>
        <v>175000</v>
      </c>
    </row>
    <row r="42" spans="1:8" ht="20.100000000000001" customHeight="1" x14ac:dyDescent="0.2">
      <c r="A42" s="40">
        <v>32131</v>
      </c>
      <c r="B42" s="13" t="s">
        <v>32</v>
      </c>
      <c r="C42" s="14">
        <v>220000</v>
      </c>
      <c r="D42" s="14">
        <v>0</v>
      </c>
      <c r="E42" s="14">
        <v>0</v>
      </c>
      <c r="F42" s="14">
        <v>-130000</v>
      </c>
      <c r="G42" s="14">
        <f t="shared" si="2"/>
        <v>-130000</v>
      </c>
      <c r="H42" s="14">
        <f t="shared" si="0"/>
        <v>90000</v>
      </c>
    </row>
    <row r="43" spans="1:8" ht="20.100000000000001" customHeight="1" x14ac:dyDescent="0.2">
      <c r="A43" s="40">
        <v>32132</v>
      </c>
      <c r="B43" s="13" t="s">
        <v>33</v>
      </c>
      <c r="C43" s="14">
        <v>85000</v>
      </c>
      <c r="D43" s="14">
        <v>0</v>
      </c>
      <c r="E43" s="14">
        <v>0</v>
      </c>
      <c r="F43" s="14">
        <v>0</v>
      </c>
      <c r="G43" s="14">
        <f t="shared" si="2"/>
        <v>0</v>
      </c>
      <c r="H43" s="14">
        <f t="shared" si="0"/>
        <v>85000</v>
      </c>
    </row>
    <row r="44" spans="1:8" ht="20.100000000000001" customHeight="1" x14ac:dyDescent="0.2">
      <c r="A44" s="37">
        <v>3214</v>
      </c>
      <c r="B44" s="38" t="s">
        <v>143</v>
      </c>
      <c r="C44" s="39">
        <f t="shared" ref="C44" si="14">SUM(C45:C45)</f>
        <v>50000</v>
      </c>
      <c r="D44" s="39">
        <v>0</v>
      </c>
      <c r="E44" s="39">
        <v>0</v>
      </c>
      <c r="F44" s="39">
        <v>0</v>
      </c>
      <c r="G44" s="39">
        <f t="shared" si="2"/>
        <v>0</v>
      </c>
      <c r="H44" s="39">
        <f t="shared" si="0"/>
        <v>50000</v>
      </c>
    </row>
    <row r="45" spans="1:8" ht="20.100000000000001" customHeight="1" x14ac:dyDescent="0.2">
      <c r="A45" s="40">
        <v>32141</v>
      </c>
      <c r="B45" s="13" t="s">
        <v>144</v>
      </c>
      <c r="C45" s="14">
        <v>50000</v>
      </c>
      <c r="D45" s="14">
        <v>0</v>
      </c>
      <c r="E45" s="14">
        <v>0</v>
      </c>
      <c r="F45" s="14">
        <v>0</v>
      </c>
      <c r="G45" s="14">
        <f t="shared" si="2"/>
        <v>0</v>
      </c>
      <c r="H45" s="14">
        <f t="shared" si="0"/>
        <v>50000</v>
      </c>
    </row>
    <row r="46" spans="1:8" ht="20.100000000000001" customHeight="1" x14ac:dyDescent="0.2">
      <c r="A46" s="34">
        <v>322</v>
      </c>
      <c r="B46" s="35" t="s">
        <v>34</v>
      </c>
      <c r="C46" s="36">
        <f t="shared" ref="C46" si="15">C47+C55+C79+C84+C87+C90</f>
        <v>17748129</v>
      </c>
      <c r="D46" s="36">
        <f>D55++D84+D79+D87+D90</f>
        <v>5811000</v>
      </c>
      <c r="E46" s="36">
        <f>E47+E55+E79+E84+E90</f>
        <v>13726300</v>
      </c>
      <c r="F46" s="36">
        <v>3764422</v>
      </c>
      <c r="G46" s="36">
        <f t="shared" si="2"/>
        <v>23301722</v>
      </c>
      <c r="H46" s="36">
        <f t="shared" si="0"/>
        <v>41049851</v>
      </c>
    </row>
    <row r="47" spans="1:8" ht="20.100000000000001" customHeight="1" x14ac:dyDescent="0.2">
      <c r="A47" s="37">
        <v>3221</v>
      </c>
      <c r="B47" s="38" t="s">
        <v>35</v>
      </c>
      <c r="C47" s="39">
        <f t="shared" ref="C47" si="16">C48+C49+C50+C52</f>
        <v>1356166</v>
      </c>
      <c r="D47" s="39">
        <v>0</v>
      </c>
      <c r="E47" s="39">
        <f>E52</f>
        <v>832400</v>
      </c>
      <c r="F47" s="39">
        <v>94972</v>
      </c>
      <c r="G47" s="39">
        <f t="shared" si="2"/>
        <v>927372</v>
      </c>
      <c r="H47" s="39">
        <f t="shared" si="0"/>
        <v>2283538</v>
      </c>
    </row>
    <row r="48" spans="1:8" ht="20.100000000000001" customHeight="1" x14ac:dyDescent="0.2">
      <c r="A48" s="42">
        <v>32211</v>
      </c>
      <c r="B48" s="43" t="s">
        <v>36</v>
      </c>
      <c r="C48" s="44">
        <v>539350</v>
      </c>
      <c r="D48" s="44">
        <v>0</v>
      </c>
      <c r="E48" s="44">
        <v>0</v>
      </c>
      <c r="F48" s="44">
        <v>0</v>
      </c>
      <c r="G48" s="44">
        <f t="shared" si="2"/>
        <v>0</v>
      </c>
      <c r="H48" s="44">
        <f t="shared" si="0"/>
        <v>539350</v>
      </c>
    </row>
    <row r="49" spans="1:8" ht="20.100000000000001" customHeight="1" x14ac:dyDescent="0.2">
      <c r="A49" s="42">
        <v>32212</v>
      </c>
      <c r="B49" s="43" t="s">
        <v>177</v>
      </c>
      <c r="C49" s="44">
        <v>50000</v>
      </c>
      <c r="D49" s="44">
        <v>0</v>
      </c>
      <c r="E49" s="44">
        <v>0</v>
      </c>
      <c r="F49" s="44">
        <v>0</v>
      </c>
      <c r="G49" s="44">
        <f t="shared" si="2"/>
        <v>0</v>
      </c>
      <c r="H49" s="44">
        <f t="shared" si="0"/>
        <v>50000</v>
      </c>
    </row>
    <row r="50" spans="1:8" ht="20.100000000000001" customHeight="1" x14ac:dyDescent="0.2">
      <c r="A50" s="42">
        <v>32214</v>
      </c>
      <c r="B50" s="43" t="s">
        <v>37</v>
      </c>
      <c r="C50" s="44">
        <f t="shared" ref="C50" si="17">C51</f>
        <v>152425</v>
      </c>
      <c r="D50" s="44">
        <v>0</v>
      </c>
      <c r="E50" s="44">
        <v>0</v>
      </c>
      <c r="F50" s="44">
        <v>0</v>
      </c>
      <c r="G50" s="44">
        <f t="shared" si="2"/>
        <v>0</v>
      </c>
      <c r="H50" s="44">
        <f t="shared" si="0"/>
        <v>152425</v>
      </c>
    </row>
    <row r="51" spans="1:8" ht="20.100000000000001" customHeight="1" x14ac:dyDescent="0.2">
      <c r="A51" s="40">
        <v>3221416</v>
      </c>
      <c r="B51" s="13" t="s">
        <v>38</v>
      </c>
      <c r="C51" s="14">
        <v>152425</v>
      </c>
      <c r="D51" s="14">
        <v>0</v>
      </c>
      <c r="E51" s="14">
        <v>0</v>
      </c>
      <c r="F51" s="14">
        <v>0</v>
      </c>
      <c r="G51" s="14">
        <f t="shared" si="2"/>
        <v>0</v>
      </c>
      <c r="H51" s="14">
        <f t="shared" si="0"/>
        <v>152425</v>
      </c>
    </row>
    <row r="52" spans="1:8" ht="20.100000000000001" customHeight="1" x14ac:dyDescent="0.2">
      <c r="A52" s="42">
        <v>32216</v>
      </c>
      <c r="B52" s="43" t="s">
        <v>39</v>
      </c>
      <c r="C52" s="44">
        <f t="shared" ref="C52" si="18">SUM(C53:C54)</f>
        <v>614391</v>
      </c>
      <c r="D52" s="44">
        <v>0</v>
      </c>
      <c r="E52" s="44">
        <f>E53</f>
        <v>832400</v>
      </c>
      <c r="F52" s="44">
        <v>94972</v>
      </c>
      <c r="G52" s="44">
        <f t="shared" si="2"/>
        <v>927372</v>
      </c>
      <c r="H52" s="44">
        <f t="shared" si="0"/>
        <v>1541763</v>
      </c>
    </row>
    <row r="53" spans="1:8" ht="20.100000000000001" customHeight="1" x14ac:dyDescent="0.2">
      <c r="A53" s="40">
        <v>3221614</v>
      </c>
      <c r="B53" s="13" t="s">
        <v>40</v>
      </c>
      <c r="C53" s="14">
        <v>381063</v>
      </c>
      <c r="D53" s="14">
        <v>0</v>
      </c>
      <c r="E53" s="14">
        <v>832400</v>
      </c>
      <c r="F53" s="14">
        <v>0</v>
      </c>
      <c r="G53" s="14">
        <f t="shared" si="2"/>
        <v>832400</v>
      </c>
      <c r="H53" s="14">
        <f t="shared" si="0"/>
        <v>1213463</v>
      </c>
    </row>
    <row r="54" spans="1:8" ht="20.100000000000001" customHeight="1" x14ac:dyDescent="0.2">
      <c r="A54" s="40">
        <v>3221615</v>
      </c>
      <c r="B54" s="13" t="s">
        <v>41</v>
      </c>
      <c r="C54" s="14">
        <v>233328</v>
      </c>
      <c r="D54" s="14">
        <v>0</v>
      </c>
      <c r="E54" s="14">
        <v>0</v>
      </c>
      <c r="F54" s="14">
        <v>94972</v>
      </c>
      <c r="G54" s="14">
        <f t="shared" si="2"/>
        <v>94972</v>
      </c>
      <c r="H54" s="14">
        <f t="shared" si="0"/>
        <v>328300</v>
      </c>
    </row>
    <row r="55" spans="1:8" ht="20.100000000000001" customHeight="1" x14ac:dyDescent="0.2">
      <c r="A55" s="37">
        <v>3222</v>
      </c>
      <c r="B55" s="38" t="s">
        <v>42</v>
      </c>
      <c r="C55" s="39">
        <f t="shared" ref="C55" si="19">C56+C77</f>
        <v>13057538</v>
      </c>
      <c r="D55" s="39">
        <f>D56</f>
        <v>5846200</v>
      </c>
      <c r="E55" s="39">
        <f>E56</f>
        <v>12218650</v>
      </c>
      <c r="F55" s="39">
        <v>3669450</v>
      </c>
      <c r="G55" s="39">
        <f t="shared" si="2"/>
        <v>21734300</v>
      </c>
      <c r="H55" s="39">
        <f t="shared" si="0"/>
        <v>34791838</v>
      </c>
    </row>
    <row r="56" spans="1:8" ht="20.100000000000001" customHeight="1" x14ac:dyDescent="0.2">
      <c r="A56" s="42">
        <v>32221</v>
      </c>
      <c r="B56" s="43" t="s">
        <v>43</v>
      </c>
      <c r="C56" s="44">
        <f t="shared" ref="C56" si="20">SUM(C57:C76)</f>
        <v>12757538</v>
      </c>
      <c r="D56" s="44">
        <f>D57+D58+D59+D60+D61+D70+D74</f>
        <v>5846200</v>
      </c>
      <c r="E56" s="44">
        <f>E58+E70+E76</f>
        <v>12218650</v>
      </c>
      <c r="F56" s="44">
        <v>3669450</v>
      </c>
      <c r="G56" s="44">
        <f t="shared" si="2"/>
        <v>21734300</v>
      </c>
      <c r="H56" s="44">
        <f t="shared" si="0"/>
        <v>34491838</v>
      </c>
    </row>
    <row r="57" spans="1:8" ht="20.100000000000001" customHeight="1" x14ac:dyDescent="0.2">
      <c r="A57" s="40">
        <v>3222101</v>
      </c>
      <c r="B57" s="13" t="s">
        <v>44</v>
      </c>
      <c r="C57" s="14">
        <v>0</v>
      </c>
      <c r="D57" s="14">
        <v>0</v>
      </c>
      <c r="E57" s="14">
        <v>0</v>
      </c>
      <c r="F57" s="14">
        <v>0</v>
      </c>
      <c r="G57" s="14">
        <f t="shared" si="2"/>
        <v>0</v>
      </c>
      <c r="H57" s="14">
        <f t="shared" si="0"/>
        <v>0</v>
      </c>
    </row>
    <row r="58" spans="1:8" ht="20.100000000000001" customHeight="1" x14ac:dyDescent="0.2">
      <c r="A58" s="40">
        <v>3222102</v>
      </c>
      <c r="B58" s="13" t="s">
        <v>45</v>
      </c>
      <c r="C58" s="14">
        <v>1408750</v>
      </c>
      <c r="D58" s="14">
        <v>0</v>
      </c>
      <c r="E58" s="14">
        <v>72400</v>
      </c>
      <c r="F58" s="14">
        <v>133850</v>
      </c>
      <c r="G58" s="14">
        <f t="shared" si="2"/>
        <v>206250</v>
      </c>
      <c r="H58" s="14">
        <f t="shared" si="0"/>
        <v>1615000</v>
      </c>
    </row>
    <row r="59" spans="1:8" ht="20.100000000000001" customHeight="1" x14ac:dyDescent="0.2">
      <c r="A59" s="40">
        <v>3222103</v>
      </c>
      <c r="B59" s="13" t="s">
        <v>46</v>
      </c>
      <c r="C59" s="14">
        <v>330000</v>
      </c>
      <c r="D59" s="14">
        <v>0</v>
      </c>
      <c r="E59" s="14">
        <v>0</v>
      </c>
      <c r="F59" s="14">
        <v>0</v>
      </c>
      <c r="G59" s="14">
        <f t="shared" si="2"/>
        <v>0</v>
      </c>
      <c r="H59" s="14">
        <f t="shared" si="0"/>
        <v>330000</v>
      </c>
    </row>
    <row r="60" spans="1:8" ht="20.100000000000001" customHeight="1" x14ac:dyDescent="0.2">
      <c r="A60" s="40">
        <v>3222104</v>
      </c>
      <c r="B60" s="13" t="s">
        <v>48</v>
      </c>
      <c r="C60" s="14">
        <v>212500</v>
      </c>
      <c r="D60" s="14">
        <v>0</v>
      </c>
      <c r="E60" s="14">
        <v>0</v>
      </c>
      <c r="F60" s="14">
        <v>0</v>
      </c>
      <c r="G60" s="14">
        <f t="shared" si="2"/>
        <v>0</v>
      </c>
      <c r="H60" s="14">
        <f t="shared" si="0"/>
        <v>212500</v>
      </c>
    </row>
    <row r="61" spans="1:8" ht="20.100000000000001" customHeight="1" x14ac:dyDescent="0.2">
      <c r="A61" s="40">
        <v>3222105</v>
      </c>
      <c r="B61" s="13" t="s">
        <v>178</v>
      </c>
      <c r="C61" s="14">
        <v>2076250</v>
      </c>
      <c r="D61" s="14">
        <v>87500</v>
      </c>
      <c r="E61" s="14">
        <v>0</v>
      </c>
      <c r="F61" s="14">
        <v>-68750</v>
      </c>
      <c r="G61" s="14">
        <f t="shared" si="2"/>
        <v>18750</v>
      </c>
      <c r="H61" s="14">
        <f t="shared" si="0"/>
        <v>2095000</v>
      </c>
    </row>
    <row r="62" spans="1:8" ht="20.100000000000001" customHeight="1" x14ac:dyDescent="0.2">
      <c r="A62" s="40">
        <v>3222106</v>
      </c>
      <c r="B62" s="13" t="s">
        <v>179</v>
      </c>
      <c r="C62" s="14">
        <v>1137500</v>
      </c>
      <c r="D62" s="14">
        <v>0</v>
      </c>
      <c r="E62" s="14">
        <v>0</v>
      </c>
      <c r="F62" s="14">
        <v>191250</v>
      </c>
      <c r="G62" s="14">
        <f t="shared" si="2"/>
        <v>191250</v>
      </c>
      <c r="H62" s="14">
        <f t="shared" si="0"/>
        <v>1328750</v>
      </c>
    </row>
    <row r="63" spans="1:8" ht="20.100000000000001" customHeight="1" x14ac:dyDescent="0.2">
      <c r="A63" s="40">
        <v>3222107</v>
      </c>
      <c r="B63" s="13" t="s">
        <v>49</v>
      </c>
      <c r="C63" s="14">
        <v>31250</v>
      </c>
      <c r="D63" s="14">
        <v>0</v>
      </c>
      <c r="E63" s="14">
        <v>0</v>
      </c>
      <c r="F63" s="14">
        <v>0</v>
      </c>
      <c r="G63" s="14">
        <f t="shared" si="2"/>
        <v>0</v>
      </c>
      <c r="H63" s="14">
        <f t="shared" si="0"/>
        <v>31250</v>
      </c>
    </row>
    <row r="64" spans="1:8" ht="20.100000000000001" customHeight="1" x14ac:dyDescent="0.2">
      <c r="A64" s="40">
        <v>3222108</v>
      </c>
      <c r="B64" s="13" t="s">
        <v>50</v>
      </c>
      <c r="C64" s="14">
        <v>206250</v>
      </c>
      <c r="D64" s="14">
        <v>0</v>
      </c>
      <c r="E64" s="14">
        <v>0</v>
      </c>
      <c r="F64" s="14">
        <v>0</v>
      </c>
      <c r="G64" s="14">
        <f t="shared" si="2"/>
        <v>0</v>
      </c>
      <c r="H64" s="14">
        <f t="shared" si="0"/>
        <v>206250</v>
      </c>
    </row>
    <row r="65" spans="1:8" ht="20.100000000000001" customHeight="1" x14ac:dyDescent="0.2">
      <c r="A65" s="40">
        <v>3222109</v>
      </c>
      <c r="B65" s="13" t="s">
        <v>51</v>
      </c>
      <c r="C65" s="14">
        <v>210000</v>
      </c>
      <c r="D65" s="14">
        <v>0</v>
      </c>
      <c r="E65" s="14">
        <v>0</v>
      </c>
      <c r="F65" s="14">
        <v>0</v>
      </c>
      <c r="G65" s="14">
        <f t="shared" si="2"/>
        <v>0</v>
      </c>
      <c r="H65" s="14">
        <f t="shared" si="0"/>
        <v>210000</v>
      </c>
    </row>
    <row r="66" spans="1:8" ht="20.100000000000001" customHeight="1" x14ac:dyDescent="0.2">
      <c r="A66" s="40">
        <v>3222110</v>
      </c>
      <c r="B66" s="13" t="s">
        <v>180</v>
      </c>
      <c r="C66" s="14">
        <v>300000</v>
      </c>
      <c r="D66" s="14">
        <v>0</v>
      </c>
      <c r="E66" s="14">
        <v>0</v>
      </c>
      <c r="F66" s="14">
        <v>80300</v>
      </c>
      <c r="G66" s="14">
        <f t="shared" si="2"/>
        <v>80300</v>
      </c>
      <c r="H66" s="14">
        <f t="shared" si="0"/>
        <v>380300</v>
      </c>
    </row>
    <row r="67" spans="1:8" ht="20.100000000000001" customHeight="1" x14ac:dyDescent="0.2">
      <c r="A67" s="40">
        <v>3222111</v>
      </c>
      <c r="B67" s="13" t="s">
        <v>52</v>
      </c>
      <c r="C67" s="14">
        <v>737500</v>
      </c>
      <c r="D67" s="14">
        <v>0</v>
      </c>
      <c r="E67" s="14">
        <v>0</v>
      </c>
      <c r="F67" s="14">
        <v>0</v>
      </c>
      <c r="G67" s="14">
        <f t="shared" si="2"/>
        <v>0</v>
      </c>
      <c r="H67" s="14">
        <f t="shared" si="0"/>
        <v>737500</v>
      </c>
    </row>
    <row r="68" spans="1:8" ht="20.100000000000001" customHeight="1" x14ac:dyDescent="0.2">
      <c r="A68" s="40">
        <v>3222112</v>
      </c>
      <c r="B68" s="13" t="s">
        <v>141</v>
      </c>
      <c r="C68" s="14">
        <v>99663</v>
      </c>
      <c r="D68" s="14">
        <v>0</v>
      </c>
      <c r="E68" s="14">
        <v>0</v>
      </c>
      <c r="F68" s="14">
        <v>0</v>
      </c>
      <c r="G68" s="14">
        <f t="shared" si="2"/>
        <v>0</v>
      </c>
      <c r="H68" s="14">
        <f t="shared" si="0"/>
        <v>99663</v>
      </c>
    </row>
    <row r="69" spans="1:8" ht="20.100000000000001" customHeight="1" x14ac:dyDescent="0.2">
      <c r="A69" s="40">
        <v>3222120</v>
      </c>
      <c r="B69" s="13" t="s">
        <v>53</v>
      </c>
      <c r="C69" s="14">
        <v>145000</v>
      </c>
      <c r="D69" s="14">
        <v>0</v>
      </c>
      <c r="E69" s="14">
        <v>0</v>
      </c>
      <c r="F69" s="14">
        <v>0</v>
      </c>
      <c r="G69" s="14">
        <f t="shared" si="2"/>
        <v>0</v>
      </c>
      <c r="H69" s="14">
        <f t="shared" ref="H69:H132" si="21">C69+G69</f>
        <v>145000</v>
      </c>
    </row>
    <row r="70" spans="1:8" ht="20.100000000000001" customHeight="1" x14ac:dyDescent="0.2">
      <c r="A70" s="40">
        <v>3222133</v>
      </c>
      <c r="B70" s="13" t="s">
        <v>181</v>
      </c>
      <c r="C70" s="14">
        <v>3373750</v>
      </c>
      <c r="D70" s="14">
        <v>5415000</v>
      </c>
      <c r="E70" s="14">
        <v>12076250</v>
      </c>
      <c r="F70" s="14">
        <v>3409000</v>
      </c>
      <c r="G70" s="14">
        <f t="shared" ref="G70:G133" si="22">D70+E70+F70</f>
        <v>20900250</v>
      </c>
      <c r="H70" s="14">
        <f t="shared" si="21"/>
        <v>24274000</v>
      </c>
    </row>
    <row r="71" spans="1:8" ht="20.100000000000001" customHeight="1" x14ac:dyDescent="0.2">
      <c r="A71" s="40">
        <v>3222135</v>
      </c>
      <c r="B71" s="13" t="s">
        <v>182</v>
      </c>
      <c r="C71" s="14">
        <v>225000</v>
      </c>
      <c r="D71" s="14">
        <v>0</v>
      </c>
      <c r="E71" s="14">
        <v>0</v>
      </c>
      <c r="F71" s="14">
        <v>0</v>
      </c>
      <c r="G71" s="14">
        <f t="shared" si="22"/>
        <v>0</v>
      </c>
      <c r="H71" s="14">
        <f t="shared" si="21"/>
        <v>225000</v>
      </c>
    </row>
    <row r="72" spans="1:8" ht="20.100000000000001" customHeight="1" x14ac:dyDescent="0.2">
      <c r="A72" s="40">
        <v>3222137</v>
      </c>
      <c r="B72" s="13" t="s">
        <v>54</v>
      </c>
      <c r="C72" s="14">
        <v>175000</v>
      </c>
      <c r="D72" s="14">
        <v>0</v>
      </c>
      <c r="E72" s="14">
        <v>0</v>
      </c>
      <c r="F72" s="14">
        <v>0</v>
      </c>
      <c r="G72" s="14">
        <f t="shared" si="22"/>
        <v>0</v>
      </c>
      <c r="H72" s="14">
        <f t="shared" si="21"/>
        <v>175000</v>
      </c>
    </row>
    <row r="73" spans="1:8" ht="20.100000000000001" customHeight="1" x14ac:dyDescent="0.2">
      <c r="A73" s="40">
        <v>3222138</v>
      </c>
      <c r="B73" s="13" t="s">
        <v>183</v>
      </c>
      <c r="C73" s="14">
        <v>293125</v>
      </c>
      <c r="D73" s="14">
        <v>0</v>
      </c>
      <c r="E73" s="14">
        <v>0</v>
      </c>
      <c r="F73" s="14">
        <v>0</v>
      </c>
      <c r="G73" s="14">
        <f t="shared" si="22"/>
        <v>0</v>
      </c>
      <c r="H73" s="14">
        <f t="shared" si="21"/>
        <v>293125</v>
      </c>
    </row>
    <row r="74" spans="1:8" ht="20.100000000000001" customHeight="1" x14ac:dyDescent="0.2">
      <c r="A74" s="40">
        <v>3222139</v>
      </c>
      <c r="B74" s="13" t="s">
        <v>55</v>
      </c>
      <c r="C74" s="14">
        <v>382500</v>
      </c>
      <c r="D74" s="14">
        <v>343700</v>
      </c>
      <c r="E74" s="14">
        <v>0</v>
      </c>
      <c r="F74" s="14">
        <v>523800</v>
      </c>
      <c r="G74" s="14">
        <f t="shared" si="22"/>
        <v>867500</v>
      </c>
      <c r="H74" s="14">
        <f t="shared" si="21"/>
        <v>1250000</v>
      </c>
    </row>
    <row r="75" spans="1:8" ht="20.100000000000001" customHeight="1" x14ac:dyDescent="0.2">
      <c r="A75" s="40">
        <v>3222140</v>
      </c>
      <c r="B75" s="13" t="s">
        <v>250</v>
      </c>
      <c r="C75" s="14">
        <v>837500</v>
      </c>
      <c r="D75" s="14">
        <v>0</v>
      </c>
      <c r="E75" s="14">
        <v>0</v>
      </c>
      <c r="F75" s="14">
        <v>-600000</v>
      </c>
      <c r="G75" s="14">
        <f t="shared" si="22"/>
        <v>-600000</v>
      </c>
      <c r="H75" s="14">
        <f t="shared" si="21"/>
        <v>237500</v>
      </c>
    </row>
    <row r="76" spans="1:8" ht="20.100000000000001" customHeight="1" x14ac:dyDescent="0.2">
      <c r="A76" s="40">
        <v>3222141</v>
      </c>
      <c r="B76" s="13" t="s">
        <v>47</v>
      </c>
      <c r="C76" s="14">
        <v>576000</v>
      </c>
      <c r="D76" s="14">
        <v>0</v>
      </c>
      <c r="E76" s="14">
        <v>70000</v>
      </c>
      <c r="F76" s="14">
        <v>0</v>
      </c>
      <c r="G76" s="14">
        <f t="shared" si="22"/>
        <v>70000</v>
      </c>
      <c r="H76" s="14">
        <f t="shared" si="21"/>
        <v>646000</v>
      </c>
    </row>
    <row r="77" spans="1:8" ht="20.100000000000001" customHeight="1" x14ac:dyDescent="0.2">
      <c r="A77" s="42">
        <v>32229</v>
      </c>
      <c r="B77" s="43" t="s">
        <v>56</v>
      </c>
      <c r="C77" s="44">
        <f t="shared" ref="C77" si="23">C78</f>
        <v>300000</v>
      </c>
      <c r="D77" s="44">
        <v>0</v>
      </c>
      <c r="E77" s="44">
        <v>0</v>
      </c>
      <c r="F77" s="44">
        <v>0</v>
      </c>
      <c r="G77" s="44">
        <f t="shared" si="22"/>
        <v>0</v>
      </c>
      <c r="H77" s="44">
        <f t="shared" si="21"/>
        <v>300000</v>
      </c>
    </row>
    <row r="78" spans="1:8" ht="20.100000000000001" customHeight="1" x14ac:dyDescent="0.2">
      <c r="A78" s="40">
        <v>3222921</v>
      </c>
      <c r="B78" s="13" t="s">
        <v>57</v>
      </c>
      <c r="C78" s="14">
        <v>300000</v>
      </c>
      <c r="D78" s="14">
        <v>0</v>
      </c>
      <c r="E78" s="14">
        <v>0</v>
      </c>
      <c r="F78" s="14">
        <v>0</v>
      </c>
      <c r="G78" s="14">
        <f t="shared" si="22"/>
        <v>0</v>
      </c>
      <c r="H78" s="14">
        <f t="shared" si="21"/>
        <v>300000</v>
      </c>
    </row>
    <row r="79" spans="1:8" ht="20.100000000000001" customHeight="1" x14ac:dyDescent="0.2">
      <c r="A79" s="37">
        <v>3223</v>
      </c>
      <c r="B79" s="38" t="s">
        <v>58</v>
      </c>
      <c r="C79" s="39">
        <f t="shared" ref="C79" si="24">SUM(C80:C83)</f>
        <v>1897725</v>
      </c>
      <c r="D79" s="39">
        <v>0</v>
      </c>
      <c r="E79" s="39">
        <v>0</v>
      </c>
      <c r="F79" s="39">
        <v>0</v>
      </c>
      <c r="G79" s="39">
        <f t="shared" si="22"/>
        <v>0</v>
      </c>
      <c r="H79" s="39">
        <f t="shared" si="21"/>
        <v>1897725</v>
      </c>
    </row>
    <row r="80" spans="1:8" ht="20.100000000000001" customHeight="1" x14ac:dyDescent="0.2">
      <c r="A80" s="40">
        <v>32231</v>
      </c>
      <c r="B80" s="13" t="s">
        <v>59</v>
      </c>
      <c r="C80" s="14">
        <v>750400</v>
      </c>
      <c r="D80" s="14">
        <v>0</v>
      </c>
      <c r="E80" s="14">
        <v>0</v>
      </c>
      <c r="F80" s="14">
        <v>0</v>
      </c>
      <c r="G80" s="14">
        <f t="shared" si="22"/>
        <v>0</v>
      </c>
      <c r="H80" s="14">
        <f t="shared" si="21"/>
        <v>750400</v>
      </c>
    </row>
    <row r="81" spans="1:10" ht="20.100000000000001" customHeight="1" x14ac:dyDescent="0.2">
      <c r="A81" s="40">
        <v>32232</v>
      </c>
      <c r="B81" s="13" t="s">
        <v>60</v>
      </c>
      <c r="C81" s="14">
        <v>10000</v>
      </c>
      <c r="D81" s="14">
        <v>0</v>
      </c>
      <c r="E81" s="14">
        <v>0</v>
      </c>
      <c r="F81" s="14">
        <v>0</v>
      </c>
      <c r="G81" s="14">
        <f t="shared" si="22"/>
        <v>0</v>
      </c>
      <c r="H81" s="14">
        <f t="shared" si="21"/>
        <v>10000</v>
      </c>
    </row>
    <row r="82" spans="1:10" ht="20.100000000000001" customHeight="1" x14ac:dyDescent="0.2">
      <c r="A82" s="40">
        <v>32233</v>
      </c>
      <c r="B82" s="13" t="s">
        <v>61</v>
      </c>
      <c r="C82" s="14">
        <v>691775</v>
      </c>
      <c r="D82" s="14">
        <v>0</v>
      </c>
      <c r="E82" s="14">
        <v>0</v>
      </c>
      <c r="F82" s="14">
        <v>0</v>
      </c>
      <c r="G82" s="14">
        <f t="shared" si="22"/>
        <v>0</v>
      </c>
      <c r="H82" s="14">
        <f t="shared" si="21"/>
        <v>691775</v>
      </c>
    </row>
    <row r="83" spans="1:10" ht="20.100000000000001" customHeight="1" x14ac:dyDescent="0.2">
      <c r="A83" s="40">
        <v>32234</v>
      </c>
      <c r="B83" s="13" t="s">
        <v>62</v>
      </c>
      <c r="C83" s="14">
        <v>445550</v>
      </c>
      <c r="D83" s="14">
        <v>0</v>
      </c>
      <c r="E83" s="14">
        <v>0</v>
      </c>
      <c r="F83" s="14">
        <v>0</v>
      </c>
      <c r="G83" s="14">
        <f t="shared" si="22"/>
        <v>0</v>
      </c>
      <c r="H83" s="14">
        <f t="shared" si="21"/>
        <v>445550</v>
      </c>
    </row>
    <row r="84" spans="1:10" ht="20.100000000000001" customHeight="1" x14ac:dyDescent="0.2">
      <c r="A84" s="37">
        <v>3224</v>
      </c>
      <c r="B84" s="38" t="s">
        <v>184</v>
      </c>
      <c r="C84" s="39">
        <f t="shared" ref="C84" si="25">SUM(C85:C86)</f>
        <v>979425</v>
      </c>
      <c r="D84" s="39">
        <v>0</v>
      </c>
      <c r="E84" s="39">
        <f>E86</f>
        <v>7000</v>
      </c>
      <c r="F84" s="39">
        <v>0</v>
      </c>
      <c r="G84" s="39">
        <f t="shared" si="22"/>
        <v>7000</v>
      </c>
      <c r="H84" s="39">
        <f t="shared" si="21"/>
        <v>986425</v>
      </c>
    </row>
    <row r="85" spans="1:10" ht="20.100000000000001" customHeight="1" x14ac:dyDescent="0.2">
      <c r="A85" s="40">
        <v>32242</v>
      </c>
      <c r="B85" s="13" t="s">
        <v>185</v>
      </c>
      <c r="C85" s="14">
        <v>827000</v>
      </c>
      <c r="D85" s="14">
        <v>0</v>
      </c>
      <c r="E85" s="14">
        <v>0</v>
      </c>
      <c r="F85" s="14">
        <v>0</v>
      </c>
      <c r="G85" s="14">
        <f t="shared" si="22"/>
        <v>0</v>
      </c>
      <c r="H85" s="14">
        <f t="shared" si="21"/>
        <v>827000</v>
      </c>
    </row>
    <row r="86" spans="1:10" ht="20.100000000000001" customHeight="1" x14ac:dyDescent="0.2">
      <c r="A86" s="40">
        <v>32244</v>
      </c>
      <c r="B86" s="13" t="s">
        <v>186</v>
      </c>
      <c r="C86" s="14">
        <v>152425</v>
      </c>
      <c r="D86" s="14">
        <v>0</v>
      </c>
      <c r="E86" s="14">
        <v>7000</v>
      </c>
      <c r="F86" s="14">
        <v>0</v>
      </c>
      <c r="G86" s="14">
        <f t="shared" si="22"/>
        <v>7000</v>
      </c>
      <c r="H86" s="14">
        <f t="shared" si="21"/>
        <v>159425</v>
      </c>
    </row>
    <row r="87" spans="1:10" ht="20.100000000000001" customHeight="1" x14ac:dyDescent="0.2">
      <c r="A87" s="37">
        <v>3225</v>
      </c>
      <c r="B87" s="38" t="s">
        <v>63</v>
      </c>
      <c r="C87" s="39">
        <f t="shared" ref="C87" si="26">SUM(C88:C89)</f>
        <v>222775</v>
      </c>
      <c r="D87" s="39">
        <v>0</v>
      </c>
      <c r="E87" s="39">
        <v>0</v>
      </c>
      <c r="F87" s="39">
        <v>0</v>
      </c>
      <c r="G87" s="39">
        <f t="shared" si="22"/>
        <v>0</v>
      </c>
      <c r="H87" s="39">
        <f t="shared" si="21"/>
        <v>222775</v>
      </c>
    </row>
    <row r="88" spans="1:10" ht="20.100000000000001" customHeight="1" x14ac:dyDescent="0.2">
      <c r="A88" s="40">
        <v>32251</v>
      </c>
      <c r="B88" s="13" t="s">
        <v>64</v>
      </c>
      <c r="C88" s="14">
        <v>222775</v>
      </c>
      <c r="D88" s="14">
        <v>0</v>
      </c>
      <c r="E88" s="14">
        <v>0</v>
      </c>
      <c r="F88" s="14">
        <v>0</v>
      </c>
      <c r="G88" s="14">
        <f t="shared" si="22"/>
        <v>0</v>
      </c>
      <c r="H88" s="14">
        <f t="shared" si="21"/>
        <v>222775</v>
      </c>
    </row>
    <row r="89" spans="1:10" ht="20.100000000000001" customHeight="1" x14ac:dyDescent="0.2">
      <c r="A89" s="40">
        <v>32252</v>
      </c>
      <c r="B89" s="13" t="s">
        <v>65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2"/>
        <v>0</v>
      </c>
      <c r="H89" s="14">
        <f t="shared" si="21"/>
        <v>0</v>
      </c>
    </row>
    <row r="90" spans="1:10" ht="20.100000000000001" customHeight="1" x14ac:dyDescent="0.2">
      <c r="A90" s="37">
        <v>3227</v>
      </c>
      <c r="B90" s="38" t="s">
        <v>66</v>
      </c>
      <c r="C90" s="39">
        <f t="shared" ref="C90" si="27">C91</f>
        <v>234500</v>
      </c>
      <c r="D90" s="39">
        <f>D91</f>
        <v>-35200</v>
      </c>
      <c r="E90" s="39">
        <v>668250</v>
      </c>
      <c r="F90" s="39">
        <v>0</v>
      </c>
      <c r="G90" s="39">
        <f t="shared" si="22"/>
        <v>633050</v>
      </c>
      <c r="H90" s="39">
        <f t="shared" si="21"/>
        <v>867550</v>
      </c>
    </row>
    <row r="91" spans="1:10" ht="20.100000000000001" customHeight="1" x14ac:dyDescent="0.2">
      <c r="A91" s="40">
        <v>32271</v>
      </c>
      <c r="B91" s="13" t="s">
        <v>66</v>
      </c>
      <c r="C91" s="14">
        <v>234500</v>
      </c>
      <c r="D91" s="14">
        <v>-35200</v>
      </c>
      <c r="E91" s="14">
        <v>668250</v>
      </c>
      <c r="F91" s="14">
        <v>0</v>
      </c>
      <c r="G91" s="14">
        <f t="shared" si="22"/>
        <v>633050</v>
      </c>
      <c r="H91" s="14">
        <f t="shared" si="21"/>
        <v>867550</v>
      </c>
      <c r="I91" s="26"/>
      <c r="J91" s="26"/>
    </row>
    <row r="92" spans="1:10" ht="20.100000000000001" customHeight="1" x14ac:dyDescent="0.2">
      <c r="A92" s="34">
        <v>323</v>
      </c>
      <c r="B92" s="35" t="s">
        <v>67</v>
      </c>
      <c r="C92" s="36">
        <f>C93+C97+C111+C113+C123+C129+C137+C150+C154</f>
        <v>13473502.290000001</v>
      </c>
      <c r="D92" s="36">
        <f>D97+D111+D113+D123+D129+D137+D150+D154+D157</f>
        <v>2151550</v>
      </c>
      <c r="E92" s="36">
        <f>E93+E97+E111+E137+E150+E156</f>
        <v>1150650</v>
      </c>
      <c r="F92" s="36">
        <f>F93+F97+F111+F123+F129+F137+F150+F154</f>
        <v>545950</v>
      </c>
      <c r="G92" s="36">
        <f t="shared" si="22"/>
        <v>3848150</v>
      </c>
      <c r="H92" s="36">
        <f t="shared" si="21"/>
        <v>17321652.289999999</v>
      </c>
      <c r="I92" s="26"/>
      <c r="J92" s="26"/>
    </row>
    <row r="93" spans="1:10" ht="20.100000000000001" customHeight="1" x14ac:dyDescent="0.2">
      <c r="A93" s="37">
        <v>3231</v>
      </c>
      <c r="B93" s="38" t="s">
        <v>68</v>
      </c>
      <c r="C93" s="39">
        <f t="shared" ref="C93" si="28">SUM(C94:C96)</f>
        <v>1152325</v>
      </c>
      <c r="D93" s="39">
        <v>0</v>
      </c>
      <c r="E93" s="39">
        <v>0</v>
      </c>
      <c r="F93" s="39">
        <v>0</v>
      </c>
      <c r="G93" s="39">
        <f t="shared" si="22"/>
        <v>0</v>
      </c>
      <c r="H93" s="39">
        <f t="shared" si="21"/>
        <v>1152325</v>
      </c>
      <c r="I93" s="26"/>
    </row>
    <row r="94" spans="1:10" ht="20.100000000000001" customHeight="1" x14ac:dyDescent="0.2">
      <c r="A94" s="40">
        <v>32311</v>
      </c>
      <c r="B94" s="13" t="s">
        <v>69</v>
      </c>
      <c r="C94" s="14">
        <v>668325</v>
      </c>
      <c r="D94" s="14">
        <v>0</v>
      </c>
      <c r="E94" s="14">
        <v>0</v>
      </c>
      <c r="F94" s="14">
        <v>0</v>
      </c>
      <c r="G94" s="14">
        <f t="shared" si="22"/>
        <v>0</v>
      </c>
      <c r="H94" s="14">
        <f t="shared" si="21"/>
        <v>668325</v>
      </c>
      <c r="I94" s="26"/>
    </row>
    <row r="95" spans="1:10" ht="20.100000000000001" customHeight="1" x14ac:dyDescent="0.2">
      <c r="A95" s="40">
        <v>32313</v>
      </c>
      <c r="B95" s="13" t="s">
        <v>187</v>
      </c>
      <c r="C95" s="14">
        <v>469000</v>
      </c>
      <c r="D95" s="14">
        <v>0</v>
      </c>
      <c r="E95" s="14">
        <v>0</v>
      </c>
      <c r="F95" s="14">
        <v>0</v>
      </c>
      <c r="G95" s="14">
        <f t="shared" si="22"/>
        <v>0</v>
      </c>
      <c r="H95" s="14">
        <f t="shared" si="21"/>
        <v>469000</v>
      </c>
    </row>
    <row r="96" spans="1:10" ht="20.100000000000001" customHeight="1" x14ac:dyDescent="0.2">
      <c r="A96" s="40">
        <v>32314</v>
      </c>
      <c r="B96" s="13" t="s">
        <v>70</v>
      </c>
      <c r="C96" s="14">
        <v>15000</v>
      </c>
      <c r="D96" s="14">
        <v>0</v>
      </c>
      <c r="E96" s="14">
        <v>0</v>
      </c>
      <c r="F96" s="14">
        <v>0</v>
      </c>
      <c r="G96" s="14">
        <f t="shared" si="22"/>
        <v>0</v>
      </c>
      <c r="H96" s="14">
        <f t="shared" si="21"/>
        <v>15000</v>
      </c>
    </row>
    <row r="97" spans="1:10" ht="20.100000000000001" customHeight="1" x14ac:dyDescent="0.2">
      <c r="A97" s="37">
        <v>3232</v>
      </c>
      <c r="B97" s="38" t="s">
        <v>71</v>
      </c>
      <c r="C97" s="39">
        <f t="shared" ref="C97" si="29">C98+C102+C106+C109</f>
        <v>2698138</v>
      </c>
      <c r="D97" s="39">
        <f>D102</f>
        <v>80900</v>
      </c>
      <c r="E97" s="39">
        <f>E102</f>
        <v>629350</v>
      </c>
      <c r="F97" s="39">
        <v>0</v>
      </c>
      <c r="G97" s="39">
        <f t="shared" si="22"/>
        <v>710250</v>
      </c>
      <c r="H97" s="39">
        <f t="shared" si="21"/>
        <v>3408388</v>
      </c>
      <c r="I97" s="26"/>
      <c r="J97" s="26"/>
    </row>
    <row r="98" spans="1:10" ht="20.100000000000001" customHeight="1" x14ac:dyDescent="0.2">
      <c r="A98" s="42">
        <v>32321</v>
      </c>
      <c r="B98" s="43" t="s">
        <v>188</v>
      </c>
      <c r="C98" s="44">
        <f t="shared" ref="C98" si="30">SUM(C99:C101)</f>
        <v>117250</v>
      </c>
      <c r="D98" s="44">
        <v>0</v>
      </c>
      <c r="E98" s="44">
        <v>0</v>
      </c>
      <c r="F98" s="44">
        <v>0</v>
      </c>
      <c r="G98" s="44">
        <f t="shared" si="22"/>
        <v>0</v>
      </c>
      <c r="H98" s="44">
        <f t="shared" si="21"/>
        <v>117250</v>
      </c>
    </row>
    <row r="99" spans="1:10" ht="20.100000000000001" customHeight="1" x14ac:dyDescent="0.2">
      <c r="A99" s="40">
        <v>323210</v>
      </c>
      <c r="B99" s="13" t="s">
        <v>189</v>
      </c>
      <c r="C99" s="14">
        <v>117250</v>
      </c>
      <c r="D99" s="14">
        <v>0</v>
      </c>
      <c r="E99" s="14">
        <v>0</v>
      </c>
      <c r="F99" s="14">
        <v>0</v>
      </c>
      <c r="G99" s="14">
        <f t="shared" si="22"/>
        <v>0</v>
      </c>
      <c r="H99" s="14">
        <f t="shared" si="21"/>
        <v>117250</v>
      </c>
    </row>
    <row r="100" spans="1:10" ht="20.100000000000001" customHeight="1" x14ac:dyDescent="0.2">
      <c r="A100" s="40">
        <v>3232101</v>
      </c>
      <c r="B100" s="13" t="s">
        <v>190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2"/>
        <v>0</v>
      </c>
      <c r="H100" s="14">
        <f t="shared" si="21"/>
        <v>0</v>
      </c>
    </row>
    <row r="101" spans="1:10" ht="20.100000000000001" customHeight="1" x14ac:dyDescent="0.2">
      <c r="A101" s="40">
        <v>323211</v>
      </c>
      <c r="B101" s="13" t="s">
        <v>191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2"/>
        <v>0</v>
      </c>
      <c r="H101" s="14">
        <f t="shared" si="21"/>
        <v>0</v>
      </c>
    </row>
    <row r="102" spans="1:10" ht="20.100000000000001" customHeight="1" x14ac:dyDescent="0.2">
      <c r="A102" s="42">
        <v>32322</v>
      </c>
      <c r="B102" s="43" t="s">
        <v>192</v>
      </c>
      <c r="C102" s="44">
        <f t="shared" ref="C102" si="31">SUM(C103:C105)</f>
        <v>2264313</v>
      </c>
      <c r="D102" s="44">
        <f>D103</f>
        <v>80900</v>
      </c>
      <c r="E102" s="44">
        <f>E103</f>
        <v>629350</v>
      </c>
      <c r="F102" s="44">
        <v>0</v>
      </c>
      <c r="G102" s="44">
        <f t="shared" si="22"/>
        <v>710250</v>
      </c>
      <c r="H102" s="44">
        <f t="shared" si="21"/>
        <v>2974563</v>
      </c>
      <c r="I102" s="26"/>
    </row>
    <row r="103" spans="1:10" ht="20.100000000000001" customHeight="1" x14ac:dyDescent="0.2">
      <c r="A103" s="40">
        <v>323220</v>
      </c>
      <c r="B103" s="13" t="s">
        <v>193</v>
      </c>
      <c r="C103" s="14">
        <v>2114313</v>
      </c>
      <c r="D103" s="14">
        <v>80900</v>
      </c>
      <c r="E103" s="14">
        <v>629350</v>
      </c>
      <c r="F103" s="14">
        <v>0</v>
      </c>
      <c r="G103" s="14">
        <f t="shared" si="22"/>
        <v>710250</v>
      </c>
      <c r="H103" s="14">
        <f t="shared" si="21"/>
        <v>2824563</v>
      </c>
    </row>
    <row r="104" spans="1:10" ht="20.100000000000001" customHeight="1" x14ac:dyDescent="0.2">
      <c r="A104" s="40">
        <v>323221</v>
      </c>
      <c r="B104" s="13" t="s">
        <v>245</v>
      </c>
      <c r="C104" s="14">
        <v>0</v>
      </c>
      <c r="D104" s="14">
        <v>0</v>
      </c>
      <c r="E104" s="14">
        <v>0</v>
      </c>
      <c r="F104" s="14">
        <v>0</v>
      </c>
      <c r="G104" s="14">
        <f t="shared" si="22"/>
        <v>0</v>
      </c>
      <c r="H104" s="14">
        <f t="shared" si="21"/>
        <v>0</v>
      </c>
    </row>
    <row r="105" spans="1:10" ht="20.100000000000001" customHeight="1" x14ac:dyDescent="0.2">
      <c r="A105" s="40">
        <v>323222</v>
      </c>
      <c r="B105" s="13" t="s">
        <v>194</v>
      </c>
      <c r="C105" s="14">
        <v>150000</v>
      </c>
      <c r="D105" s="14">
        <v>0</v>
      </c>
      <c r="E105" s="14">
        <v>0</v>
      </c>
      <c r="F105" s="14">
        <v>0</v>
      </c>
      <c r="G105" s="14">
        <f t="shared" si="22"/>
        <v>0</v>
      </c>
      <c r="H105" s="14">
        <f t="shared" si="21"/>
        <v>150000</v>
      </c>
    </row>
    <row r="106" spans="1:10" ht="20.100000000000001" customHeight="1" x14ac:dyDescent="0.2">
      <c r="A106" s="42">
        <v>32323</v>
      </c>
      <c r="B106" s="43" t="s">
        <v>195</v>
      </c>
      <c r="C106" s="44">
        <f t="shared" ref="C106" si="32">SUM(C107:C108)</f>
        <v>316575</v>
      </c>
      <c r="D106" s="44">
        <v>0</v>
      </c>
      <c r="E106" s="44">
        <v>0</v>
      </c>
      <c r="F106" s="44">
        <v>0</v>
      </c>
      <c r="G106" s="44">
        <f t="shared" si="22"/>
        <v>0</v>
      </c>
      <c r="H106" s="44">
        <f t="shared" si="21"/>
        <v>316575</v>
      </c>
    </row>
    <row r="107" spans="1:10" ht="20.100000000000001" customHeight="1" x14ac:dyDescent="0.2">
      <c r="A107" s="40">
        <v>323230</v>
      </c>
      <c r="B107" s="13" t="s">
        <v>196</v>
      </c>
      <c r="C107" s="14">
        <v>293125</v>
      </c>
      <c r="D107" s="14">
        <v>0</v>
      </c>
      <c r="E107" s="14">
        <v>0</v>
      </c>
      <c r="F107" s="14">
        <v>0</v>
      </c>
      <c r="G107" s="14">
        <f t="shared" si="22"/>
        <v>0</v>
      </c>
      <c r="H107" s="14">
        <f t="shared" si="21"/>
        <v>293125</v>
      </c>
    </row>
    <row r="108" spans="1:10" ht="20.100000000000001" customHeight="1" x14ac:dyDescent="0.2">
      <c r="A108" s="40">
        <v>323231</v>
      </c>
      <c r="B108" s="13" t="s">
        <v>197</v>
      </c>
      <c r="C108" s="14">
        <v>23450</v>
      </c>
      <c r="D108" s="14">
        <v>0</v>
      </c>
      <c r="E108" s="14">
        <v>0</v>
      </c>
      <c r="F108" s="14">
        <v>0</v>
      </c>
      <c r="G108" s="14">
        <f t="shared" si="22"/>
        <v>0</v>
      </c>
      <c r="H108" s="14">
        <f t="shared" si="21"/>
        <v>23450</v>
      </c>
    </row>
    <row r="109" spans="1:10" ht="20.100000000000001" customHeight="1" x14ac:dyDescent="0.2">
      <c r="A109" s="42">
        <v>32329</v>
      </c>
      <c r="B109" s="43" t="s">
        <v>148</v>
      </c>
      <c r="C109" s="44">
        <f t="shared" ref="C109" si="33">SUM(C110:C110)</f>
        <v>0</v>
      </c>
      <c r="D109" s="44">
        <v>0</v>
      </c>
      <c r="E109" s="44">
        <v>0</v>
      </c>
      <c r="F109" s="44">
        <v>0</v>
      </c>
      <c r="G109" s="44">
        <f t="shared" si="22"/>
        <v>0</v>
      </c>
      <c r="H109" s="44">
        <f t="shared" si="21"/>
        <v>0</v>
      </c>
    </row>
    <row r="110" spans="1:10" ht="20.100000000000001" customHeight="1" x14ac:dyDescent="0.2">
      <c r="A110" s="40">
        <v>323290</v>
      </c>
      <c r="B110" s="13" t="s">
        <v>198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2"/>
        <v>0</v>
      </c>
      <c r="H110" s="14">
        <f t="shared" si="21"/>
        <v>0</v>
      </c>
    </row>
    <row r="111" spans="1:10" ht="20.100000000000001" customHeight="1" x14ac:dyDescent="0.2">
      <c r="A111" s="37">
        <v>3233</v>
      </c>
      <c r="B111" s="38" t="s">
        <v>72</v>
      </c>
      <c r="C111" s="39">
        <f>SUM(C112:C112)</f>
        <v>278000</v>
      </c>
      <c r="D111" s="39">
        <v>0</v>
      </c>
      <c r="E111" s="39">
        <f>E112</f>
        <v>82000</v>
      </c>
      <c r="F111" s="39">
        <v>-69000</v>
      </c>
      <c r="G111" s="39">
        <f t="shared" si="22"/>
        <v>13000</v>
      </c>
      <c r="H111" s="39">
        <f t="shared" si="21"/>
        <v>291000</v>
      </c>
    </row>
    <row r="112" spans="1:10" s="46" customFormat="1" ht="20.100000000000001" customHeight="1" x14ac:dyDescent="0.2">
      <c r="A112" s="45">
        <v>32334</v>
      </c>
      <c r="B112" s="23" t="s">
        <v>280</v>
      </c>
      <c r="C112" s="14">
        <v>278000</v>
      </c>
      <c r="D112" s="14">
        <v>0</v>
      </c>
      <c r="E112" s="14">
        <v>82000</v>
      </c>
      <c r="F112" s="14">
        <v>-69000</v>
      </c>
      <c r="G112" s="14">
        <f t="shared" si="22"/>
        <v>13000</v>
      </c>
      <c r="H112" s="14">
        <f t="shared" si="21"/>
        <v>291000</v>
      </c>
    </row>
    <row r="113" spans="1:9" ht="20.100000000000001" customHeight="1" x14ac:dyDescent="0.2">
      <c r="A113" s="37">
        <v>3234</v>
      </c>
      <c r="B113" s="38" t="s">
        <v>73</v>
      </c>
      <c r="C113" s="39">
        <f t="shared" ref="C113" si="34">SUM(C114:C118)</f>
        <v>2216125</v>
      </c>
      <c r="D113" s="39">
        <v>0</v>
      </c>
      <c r="E113" s="39">
        <v>0</v>
      </c>
      <c r="F113" s="39">
        <v>0</v>
      </c>
      <c r="G113" s="39">
        <f t="shared" si="22"/>
        <v>0</v>
      </c>
      <c r="H113" s="39">
        <f t="shared" si="21"/>
        <v>2216125</v>
      </c>
      <c r="I113" s="26"/>
    </row>
    <row r="114" spans="1:9" ht="20.100000000000001" customHeight="1" x14ac:dyDescent="0.2">
      <c r="A114" s="40">
        <v>32341</v>
      </c>
      <c r="B114" s="13" t="s">
        <v>74</v>
      </c>
      <c r="C114" s="14">
        <v>275000</v>
      </c>
      <c r="D114" s="53">
        <v>0</v>
      </c>
      <c r="E114" s="53">
        <v>0</v>
      </c>
      <c r="F114" s="53">
        <v>0</v>
      </c>
      <c r="G114" s="53">
        <f t="shared" si="22"/>
        <v>0</v>
      </c>
      <c r="H114" s="26">
        <f t="shared" si="21"/>
        <v>275000</v>
      </c>
      <c r="I114" s="26"/>
    </row>
    <row r="115" spans="1:9" ht="20.100000000000001" customHeight="1" x14ac:dyDescent="0.2">
      <c r="A115" s="40">
        <v>32342</v>
      </c>
      <c r="B115" s="13" t="s">
        <v>75</v>
      </c>
      <c r="C115" s="14">
        <v>590000</v>
      </c>
      <c r="D115" s="53">
        <v>0</v>
      </c>
      <c r="E115" s="53">
        <v>0</v>
      </c>
      <c r="F115" s="53">
        <v>0</v>
      </c>
      <c r="G115" s="53">
        <f t="shared" si="22"/>
        <v>0</v>
      </c>
      <c r="H115" s="26">
        <f t="shared" si="21"/>
        <v>590000</v>
      </c>
    </row>
    <row r="116" spans="1:9" ht="20.100000000000001" customHeight="1" x14ac:dyDescent="0.2">
      <c r="A116" s="40">
        <v>32344</v>
      </c>
      <c r="B116" s="13" t="s">
        <v>76</v>
      </c>
      <c r="C116" s="14">
        <v>20000</v>
      </c>
      <c r="D116" s="53">
        <v>0</v>
      </c>
      <c r="E116" s="53">
        <v>0</v>
      </c>
      <c r="F116" s="53">
        <v>0</v>
      </c>
      <c r="G116" s="53">
        <f t="shared" si="22"/>
        <v>0</v>
      </c>
      <c r="H116" s="26">
        <f t="shared" si="21"/>
        <v>20000</v>
      </c>
    </row>
    <row r="117" spans="1:9" ht="20.100000000000001" customHeight="1" x14ac:dyDescent="0.2">
      <c r="A117" s="40">
        <v>32347</v>
      </c>
      <c r="B117" s="13" t="s">
        <v>77</v>
      </c>
      <c r="C117" s="14">
        <v>12500</v>
      </c>
      <c r="D117" s="53">
        <v>0</v>
      </c>
      <c r="E117" s="53">
        <v>0</v>
      </c>
      <c r="F117" s="53">
        <v>0</v>
      </c>
      <c r="G117" s="53">
        <f t="shared" si="22"/>
        <v>0</v>
      </c>
      <c r="H117" s="26">
        <f t="shared" si="21"/>
        <v>12500</v>
      </c>
    </row>
    <row r="118" spans="1:9" ht="20.100000000000001" customHeight="1" x14ac:dyDescent="0.2">
      <c r="A118" s="42">
        <v>32349</v>
      </c>
      <c r="B118" s="43" t="s">
        <v>199</v>
      </c>
      <c r="C118" s="44">
        <f t="shared" ref="C118" si="35">SUM(C119:C122)</f>
        <v>1318625</v>
      </c>
      <c r="D118" s="44">
        <v>0</v>
      </c>
      <c r="E118" s="44">
        <v>0</v>
      </c>
      <c r="F118" s="44">
        <v>0</v>
      </c>
      <c r="G118" s="44">
        <f t="shared" si="22"/>
        <v>0</v>
      </c>
      <c r="H118" s="44">
        <f t="shared" si="21"/>
        <v>1318625</v>
      </c>
    </row>
    <row r="119" spans="1:9" ht="20.100000000000001" customHeight="1" x14ac:dyDescent="0.2">
      <c r="A119" s="40">
        <v>323490</v>
      </c>
      <c r="B119" s="13" t="s">
        <v>200</v>
      </c>
      <c r="C119" s="14">
        <v>1250000</v>
      </c>
      <c r="D119" s="14">
        <v>0</v>
      </c>
      <c r="E119" s="14">
        <v>0</v>
      </c>
      <c r="F119" s="14">
        <v>0</v>
      </c>
      <c r="G119" s="14">
        <f t="shared" si="22"/>
        <v>0</v>
      </c>
      <c r="H119" s="14">
        <f t="shared" si="21"/>
        <v>1250000</v>
      </c>
    </row>
    <row r="120" spans="1:9" ht="20.100000000000001" customHeight="1" x14ac:dyDescent="0.2">
      <c r="A120" s="40">
        <v>323492</v>
      </c>
      <c r="B120" s="13" t="s">
        <v>201</v>
      </c>
      <c r="C120" s="14">
        <v>58625</v>
      </c>
      <c r="D120" s="14">
        <v>0</v>
      </c>
      <c r="E120" s="14">
        <v>0</v>
      </c>
      <c r="F120" s="14">
        <v>0</v>
      </c>
      <c r="G120" s="14">
        <f t="shared" si="22"/>
        <v>0</v>
      </c>
      <c r="H120" s="14">
        <f t="shared" si="21"/>
        <v>58625</v>
      </c>
    </row>
    <row r="121" spans="1:9" ht="20.100000000000001" customHeight="1" x14ac:dyDescent="0.2">
      <c r="A121" s="40">
        <v>323493</v>
      </c>
      <c r="B121" s="13" t="s">
        <v>202</v>
      </c>
      <c r="C121" s="14">
        <v>10000</v>
      </c>
      <c r="D121" s="14">
        <v>0</v>
      </c>
      <c r="E121" s="14">
        <v>0</v>
      </c>
      <c r="F121" s="14">
        <v>0</v>
      </c>
      <c r="G121" s="14">
        <f t="shared" si="22"/>
        <v>0</v>
      </c>
      <c r="H121" s="14">
        <f t="shared" si="21"/>
        <v>10000</v>
      </c>
    </row>
    <row r="122" spans="1:9" ht="20.100000000000001" customHeight="1" x14ac:dyDescent="0.2">
      <c r="A122" s="40">
        <v>323495</v>
      </c>
      <c r="B122" s="13" t="s">
        <v>203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2"/>
        <v>0</v>
      </c>
      <c r="H122" s="14">
        <f t="shared" si="21"/>
        <v>0</v>
      </c>
    </row>
    <row r="123" spans="1:9" ht="20.100000000000001" customHeight="1" x14ac:dyDescent="0.2">
      <c r="A123" s="37">
        <v>3235</v>
      </c>
      <c r="B123" s="38" t="s">
        <v>110</v>
      </c>
      <c r="C123" s="39">
        <f t="shared" ref="C123" si="36">SUM(C124:C128)</f>
        <v>1174024.3</v>
      </c>
      <c r="D123" s="39">
        <f>D128</f>
        <v>75000</v>
      </c>
      <c r="E123" s="39">
        <v>0</v>
      </c>
      <c r="F123" s="39">
        <v>-386925</v>
      </c>
      <c r="G123" s="39">
        <f t="shared" si="22"/>
        <v>-311925</v>
      </c>
      <c r="H123" s="39">
        <f t="shared" si="21"/>
        <v>862099.3</v>
      </c>
      <c r="I123" s="26"/>
    </row>
    <row r="124" spans="1:9" s="46" customFormat="1" ht="20.100000000000001" customHeight="1" x14ac:dyDescent="0.2">
      <c r="A124" s="41" t="s">
        <v>273</v>
      </c>
      <c r="B124" s="23" t="s">
        <v>274</v>
      </c>
      <c r="C124" s="14">
        <v>314874.3</v>
      </c>
      <c r="D124" s="14">
        <v>0</v>
      </c>
      <c r="E124" s="14">
        <v>0</v>
      </c>
      <c r="F124" s="14">
        <v>0</v>
      </c>
      <c r="G124" s="14">
        <f t="shared" si="22"/>
        <v>0</v>
      </c>
      <c r="H124" s="14">
        <f t="shared" si="21"/>
        <v>314874.3</v>
      </c>
      <c r="I124" s="71"/>
    </row>
    <row r="125" spans="1:9" ht="20.100000000000001" customHeight="1" x14ac:dyDescent="0.2">
      <c r="A125" s="40">
        <v>32353</v>
      </c>
      <c r="B125" s="13" t="s">
        <v>204</v>
      </c>
      <c r="C125" s="14">
        <v>20000</v>
      </c>
      <c r="D125" s="14">
        <v>0</v>
      </c>
      <c r="E125" s="14">
        <v>0</v>
      </c>
      <c r="F125" s="14">
        <v>0</v>
      </c>
      <c r="G125" s="14">
        <f t="shared" si="22"/>
        <v>0</v>
      </c>
      <c r="H125" s="14">
        <f t="shared" si="21"/>
        <v>20000</v>
      </c>
    </row>
    <row r="126" spans="1:9" ht="20.100000000000001" customHeight="1" x14ac:dyDescent="0.2">
      <c r="A126" s="40">
        <v>32354</v>
      </c>
      <c r="B126" s="13" t="s">
        <v>126</v>
      </c>
      <c r="C126" s="14">
        <v>96350</v>
      </c>
      <c r="D126" s="14">
        <v>0</v>
      </c>
      <c r="E126" s="14">
        <v>0</v>
      </c>
      <c r="F126" s="14">
        <v>0</v>
      </c>
      <c r="G126" s="14">
        <f t="shared" si="22"/>
        <v>0</v>
      </c>
      <c r="H126" s="14">
        <f t="shared" si="21"/>
        <v>96350</v>
      </c>
    </row>
    <row r="127" spans="1:9" ht="20.100000000000001" customHeight="1" x14ac:dyDescent="0.2">
      <c r="A127" s="40">
        <v>32355</v>
      </c>
      <c r="B127" s="13" t="s">
        <v>276</v>
      </c>
      <c r="C127" s="14">
        <v>562800</v>
      </c>
      <c r="D127" s="14">
        <v>0</v>
      </c>
      <c r="E127" s="14">
        <v>0</v>
      </c>
      <c r="F127" s="14">
        <v>-386925</v>
      </c>
      <c r="G127" s="14">
        <f t="shared" si="22"/>
        <v>-386925</v>
      </c>
      <c r="H127" s="14">
        <f t="shared" si="21"/>
        <v>175875</v>
      </c>
    </row>
    <row r="128" spans="1:9" ht="20.100000000000001" customHeight="1" x14ac:dyDescent="0.2">
      <c r="A128" s="40">
        <v>32359</v>
      </c>
      <c r="B128" s="13" t="s">
        <v>146</v>
      </c>
      <c r="C128" s="14">
        <v>180000</v>
      </c>
      <c r="D128" s="14">
        <v>75000</v>
      </c>
      <c r="E128" s="14">
        <v>0</v>
      </c>
      <c r="F128" s="14">
        <v>0</v>
      </c>
      <c r="G128" s="14">
        <f t="shared" si="22"/>
        <v>75000</v>
      </c>
      <c r="H128" s="14">
        <f t="shared" si="21"/>
        <v>255000</v>
      </c>
    </row>
    <row r="129" spans="1:10" ht="20.100000000000001" customHeight="1" x14ac:dyDescent="0.2">
      <c r="A129" s="37">
        <v>3236</v>
      </c>
      <c r="B129" s="38" t="s">
        <v>78</v>
      </c>
      <c r="C129" s="39">
        <f t="shared" ref="C129" si="37">C130+C131+C135</f>
        <v>887500</v>
      </c>
      <c r="D129" s="39">
        <f>D131</f>
        <v>797000</v>
      </c>
      <c r="E129" s="39">
        <v>0</v>
      </c>
      <c r="F129" s="39">
        <f>F131</f>
        <v>712112</v>
      </c>
      <c r="G129" s="39">
        <f t="shared" si="22"/>
        <v>1509112</v>
      </c>
      <c r="H129" s="39">
        <f>H130+H131+H135</f>
        <v>2396612</v>
      </c>
      <c r="I129" s="26"/>
      <c r="J129" s="26"/>
    </row>
    <row r="130" spans="1:10" ht="20.100000000000001" customHeight="1" x14ac:dyDescent="0.2">
      <c r="A130" s="42">
        <v>32361</v>
      </c>
      <c r="B130" s="43" t="s">
        <v>205</v>
      </c>
      <c r="C130" s="44">
        <v>15000</v>
      </c>
      <c r="D130" s="44">
        <v>0</v>
      </c>
      <c r="E130" s="44">
        <v>0</v>
      </c>
      <c r="F130" s="44">
        <v>0</v>
      </c>
      <c r="G130" s="44">
        <f t="shared" si="22"/>
        <v>0</v>
      </c>
      <c r="H130" s="44">
        <f t="shared" si="21"/>
        <v>15000</v>
      </c>
      <c r="I130" s="26"/>
    </row>
    <row r="131" spans="1:10" ht="20.100000000000001" customHeight="1" x14ac:dyDescent="0.2">
      <c r="A131" s="42">
        <v>32363</v>
      </c>
      <c r="B131" s="43" t="s">
        <v>79</v>
      </c>
      <c r="C131" s="44">
        <f t="shared" ref="C131" si="38">SUM(C132:C134)</f>
        <v>560000</v>
      </c>
      <c r="D131" s="44">
        <f>D132</f>
        <v>797000</v>
      </c>
      <c r="E131" s="44">
        <v>0</v>
      </c>
      <c r="F131" s="44">
        <f>F132</f>
        <v>712112</v>
      </c>
      <c r="G131" s="44">
        <f t="shared" si="22"/>
        <v>1509112</v>
      </c>
      <c r="H131" s="44">
        <f>H132+H133+H134</f>
        <v>2069112</v>
      </c>
    </row>
    <row r="132" spans="1:10" ht="20.100000000000001" customHeight="1" x14ac:dyDescent="0.2">
      <c r="A132" s="40">
        <v>323630</v>
      </c>
      <c r="B132" s="47" t="s">
        <v>80</v>
      </c>
      <c r="C132" s="14">
        <v>350000</v>
      </c>
      <c r="D132" s="14">
        <v>797000</v>
      </c>
      <c r="E132" s="14">
        <v>0</v>
      </c>
      <c r="F132" s="14">
        <v>712112</v>
      </c>
      <c r="G132" s="14">
        <f t="shared" si="22"/>
        <v>1509112</v>
      </c>
      <c r="H132" s="14">
        <f t="shared" si="21"/>
        <v>1859112</v>
      </c>
    </row>
    <row r="133" spans="1:10" ht="20.100000000000001" customHeight="1" x14ac:dyDescent="0.2">
      <c r="A133" s="40">
        <v>323631</v>
      </c>
      <c r="B133" s="13" t="s">
        <v>81</v>
      </c>
      <c r="C133" s="14">
        <v>170000</v>
      </c>
      <c r="D133" s="14">
        <v>0</v>
      </c>
      <c r="E133" s="14">
        <v>0</v>
      </c>
      <c r="F133" s="14">
        <v>0</v>
      </c>
      <c r="G133" s="14">
        <f t="shared" si="22"/>
        <v>0</v>
      </c>
      <c r="H133" s="14">
        <f t="shared" ref="H133:H196" si="39">C133+G133</f>
        <v>170000</v>
      </c>
      <c r="I133" s="26"/>
    </row>
    <row r="134" spans="1:10" ht="20.100000000000001" customHeight="1" x14ac:dyDescent="0.2">
      <c r="A134" s="40">
        <v>323632</v>
      </c>
      <c r="B134" s="13" t="s">
        <v>277</v>
      </c>
      <c r="C134" s="14">
        <v>40000</v>
      </c>
      <c r="D134" s="14">
        <v>0</v>
      </c>
      <c r="E134" s="14">
        <v>0</v>
      </c>
      <c r="F134" s="14">
        <v>0</v>
      </c>
      <c r="G134" s="14">
        <f t="shared" ref="G134:G197" si="40">D134+E134+F134</f>
        <v>0</v>
      </c>
      <c r="H134" s="14">
        <f t="shared" si="39"/>
        <v>40000</v>
      </c>
    </row>
    <row r="135" spans="1:10" ht="20.100000000000001" customHeight="1" x14ac:dyDescent="0.2">
      <c r="A135" s="42">
        <v>32369</v>
      </c>
      <c r="B135" s="43" t="s">
        <v>206</v>
      </c>
      <c r="C135" s="44">
        <f t="shared" ref="C135" si="41">C136</f>
        <v>312500</v>
      </c>
      <c r="D135" s="44">
        <v>0</v>
      </c>
      <c r="E135" s="44">
        <v>0</v>
      </c>
      <c r="F135" s="44">
        <v>0</v>
      </c>
      <c r="G135" s="44">
        <f t="shared" si="40"/>
        <v>0</v>
      </c>
      <c r="H135" s="44">
        <f t="shared" si="39"/>
        <v>312500</v>
      </c>
    </row>
    <row r="136" spans="1:10" ht="20.100000000000001" customHeight="1" x14ac:dyDescent="0.2">
      <c r="A136" s="40">
        <v>323691</v>
      </c>
      <c r="B136" s="13" t="s">
        <v>82</v>
      </c>
      <c r="C136" s="14">
        <v>312500</v>
      </c>
      <c r="D136" s="14">
        <v>0</v>
      </c>
      <c r="E136" s="14">
        <v>0</v>
      </c>
      <c r="F136" s="14">
        <v>0</v>
      </c>
      <c r="G136" s="14">
        <f t="shared" si="40"/>
        <v>0</v>
      </c>
      <c r="H136" s="14">
        <f t="shared" si="39"/>
        <v>312500</v>
      </c>
    </row>
    <row r="137" spans="1:10" ht="20.100000000000001" customHeight="1" x14ac:dyDescent="0.2">
      <c r="A137" s="37">
        <v>3237</v>
      </c>
      <c r="B137" s="38" t="s">
        <v>83</v>
      </c>
      <c r="C137" s="39">
        <f>SUM(C138:C143)</f>
        <v>1180730.99</v>
      </c>
      <c r="D137" s="39">
        <f>D143</f>
        <v>111300</v>
      </c>
      <c r="E137" s="39">
        <f>E143</f>
        <v>115000</v>
      </c>
      <c r="F137" s="39">
        <v>226300</v>
      </c>
      <c r="G137" s="39">
        <f t="shared" si="40"/>
        <v>452600</v>
      </c>
      <c r="H137" s="39">
        <f t="shared" si="39"/>
        <v>1633330.99</v>
      </c>
      <c r="I137" s="26"/>
      <c r="J137" s="26"/>
    </row>
    <row r="138" spans="1:10" ht="20.100000000000001" customHeight="1" x14ac:dyDescent="0.2">
      <c r="A138" s="40">
        <v>32371</v>
      </c>
      <c r="B138" s="13" t="s">
        <v>145</v>
      </c>
      <c r="C138" s="14">
        <v>0</v>
      </c>
      <c r="D138" s="14">
        <v>0</v>
      </c>
      <c r="E138" s="14">
        <v>0</v>
      </c>
      <c r="F138" s="14">
        <v>0</v>
      </c>
      <c r="G138" s="14">
        <f t="shared" si="40"/>
        <v>0</v>
      </c>
      <c r="H138" s="14">
        <f t="shared" si="39"/>
        <v>0</v>
      </c>
    </row>
    <row r="139" spans="1:10" ht="20.100000000000001" customHeight="1" x14ac:dyDescent="0.2">
      <c r="A139" s="40">
        <v>32372</v>
      </c>
      <c r="B139" s="13" t="s">
        <v>84</v>
      </c>
      <c r="C139" s="14">
        <v>400000</v>
      </c>
      <c r="D139" s="14">
        <v>0</v>
      </c>
      <c r="E139" s="14">
        <v>0</v>
      </c>
      <c r="F139" s="14">
        <v>0</v>
      </c>
      <c r="G139" s="14">
        <f t="shared" si="40"/>
        <v>0</v>
      </c>
      <c r="H139" s="14">
        <f t="shared" si="39"/>
        <v>400000</v>
      </c>
      <c r="I139" s="26"/>
    </row>
    <row r="140" spans="1:10" ht="20.100000000000001" customHeight="1" x14ac:dyDescent="0.2">
      <c r="A140" s="40">
        <v>32373</v>
      </c>
      <c r="B140" s="13" t="s">
        <v>85</v>
      </c>
      <c r="C140" s="14">
        <v>150000</v>
      </c>
      <c r="D140" s="14">
        <v>0</v>
      </c>
      <c r="E140" s="14">
        <v>0</v>
      </c>
      <c r="F140" s="14">
        <v>0</v>
      </c>
      <c r="G140" s="14">
        <f t="shared" si="40"/>
        <v>0</v>
      </c>
      <c r="H140" s="14">
        <f t="shared" si="39"/>
        <v>150000</v>
      </c>
    </row>
    <row r="141" spans="1:10" ht="20.100000000000001" customHeight="1" x14ac:dyDescent="0.2">
      <c r="A141" s="40">
        <v>32376</v>
      </c>
      <c r="B141" s="13" t="s">
        <v>281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40"/>
        <v>0</v>
      </c>
      <c r="H141" s="14">
        <f t="shared" si="39"/>
        <v>0</v>
      </c>
    </row>
    <row r="142" spans="1:10" ht="20.100000000000001" customHeight="1" x14ac:dyDescent="0.2">
      <c r="A142" s="40">
        <v>32377</v>
      </c>
      <c r="B142" s="13" t="s">
        <v>86</v>
      </c>
      <c r="C142" s="14">
        <v>15000</v>
      </c>
      <c r="D142" s="14">
        <v>0</v>
      </c>
      <c r="E142" s="14">
        <v>0</v>
      </c>
      <c r="F142" s="14">
        <v>0</v>
      </c>
      <c r="G142" s="14">
        <f t="shared" si="40"/>
        <v>0</v>
      </c>
      <c r="H142" s="14">
        <f t="shared" si="39"/>
        <v>15000</v>
      </c>
    </row>
    <row r="143" spans="1:10" ht="20.100000000000001" customHeight="1" x14ac:dyDescent="0.2">
      <c r="A143" s="42">
        <v>32379</v>
      </c>
      <c r="B143" s="43" t="s">
        <v>207</v>
      </c>
      <c r="C143" s="44">
        <f t="shared" ref="C143" si="42">SUM(C144:C149)</f>
        <v>615730.99</v>
      </c>
      <c r="D143" s="44">
        <f>D144</f>
        <v>111300</v>
      </c>
      <c r="E143" s="44">
        <f>E149</f>
        <v>115000</v>
      </c>
      <c r="F143" s="44">
        <v>226300</v>
      </c>
      <c r="G143" s="44">
        <f t="shared" si="40"/>
        <v>452600</v>
      </c>
      <c r="H143" s="44">
        <f t="shared" si="39"/>
        <v>1068330.99</v>
      </c>
      <c r="I143" s="26"/>
    </row>
    <row r="144" spans="1:10" ht="20.100000000000001" customHeight="1" x14ac:dyDescent="0.2">
      <c r="A144" s="40">
        <v>323791</v>
      </c>
      <c r="B144" s="13" t="s">
        <v>208</v>
      </c>
      <c r="C144" s="14">
        <v>145555.67000000001</v>
      </c>
      <c r="D144" s="14">
        <v>111300</v>
      </c>
      <c r="E144" s="14">
        <v>0</v>
      </c>
      <c r="F144" s="14">
        <v>111300.00000000003</v>
      </c>
      <c r="G144" s="14">
        <f t="shared" si="40"/>
        <v>222600.00000000003</v>
      </c>
      <c r="H144" s="14">
        <f t="shared" si="39"/>
        <v>368155.67000000004</v>
      </c>
    </row>
    <row r="145" spans="1:10" ht="20.100000000000001" customHeight="1" x14ac:dyDescent="0.2">
      <c r="A145" s="40">
        <v>323792</v>
      </c>
      <c r="B145" s="13" t="s">
        <v>87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40"/>
        <v>0</v>
      </c>
      <c r="H145" s="14">
        <f t="shared" si="39"/>
        <v>0</v>
      </c>
    </row>
    <row r="146" spans="1:10" ht="20.100000000000001" customHeight="1" x14ac:dyDescent="0.2">
      <c r="A146" s="40">
        <v>323793</v>
      </c>
      <c r="B146" s="13" t="s">
        <v>88</v>
      </c>
      <c r="C146" s="14">
        <v>129600</v>
      </c>
      <c r="D146" s="14">
        <v>0</v>
      </c>
      <c r="E146" s="14">
        <v>0</v>
      </c>
      <c r="F146" s="14">
        <v>0</v>
      </c>
      <c r="G146" s="14">
        <f t="shared" si="40"/>
        <v>0</v>
      </c>
      <c r="H146" s="14">
        <f t="shared" si="39"/>
        <v>129600</v>
      </c>
    </row>
    <row r="147" spans="1:10" ht="20.100000000000001" customHeight="1" x14ac:dyDescent="0.2">
      <c r="A147" s="40">
        <v>323795</v>
      </c>
      <c r="B147" s="13" t="s">
        <v>89</v>
      </c>
      <c r="C147" s="14">
        <v>119052.32</v>
      </c>
      <c r="D147" s="14">
        <v>0</v>
      </c>
      <c r="E147" s="14">
        <v>0</v>
      </c>
      <c r="F147" s="14">
        <v>0</v>
      </c>
      <c r="G147" s="14">
        <f t="shared" si="40"/>
        <v>0</v>
      </c>
      <c r="H147" s="14">
        <f t="shared" si="39"/>
        <v>119052.32</v>
      </c>
    </row>
    <row r="148" spans="1:10" ht="20.100000000000001" customHeight="1" x14ac:dyDescent="0.2">
      <c r="A148" s="40">
        <v>323796</v>
      </c>
      <c r="B148" s="13" t="s">
        <v>209</v>
      </c>
      <c r="C148" s="14">
        <v>71523</v>
      </c>
      <c r="D148" s="14">
        <v>0</v>
      </c>
      <c r="E148" s="14">
        <v>0</v>
      </c>
      <c r="F148" s="14">
        <v>0</v>
      </c>
      <c r="G148" s="14">
        <f t="shared" si="40"/>
        <v>0</v>
      </c>
      <c r="H148" s="14">
        <f t="shared" si="39"/>
        <v>71523</v>
      </c>
    </row>
    <row r="149" spans="1:10" ht="20.100000000000001" customHeight="1" x14ac:dyDescent="0.2">
      <c r="A149" s="40">
        <v>323799</v>
      </c>
      <c r="B149" s="13" t="s">
        <v>210</v>
      </c>
      <c r="C149" s="14">
        <v>150000</v>
      </c>
      <c r="D149" s="14">
        <v>0</v>
      </c>
      <c r="E149" s="14">
        <v>115000</v>
      </c>
      <c r="F149" s="14">
        <v>115000</v>
      </c>
      <c r="G149" s="14">
        <f t="shared" si="40"/>
        <v>230000</v>
      </c>
      <c r="H149" s="14">
        <f t="shared" si="39"/>
        <v>380000</v>
      </c>
    </row>
    <row r="150" spans="1:10" ht="20.100000000000001" customHeight="1" x14ac:dyDescent="0.2">
      <c r="A150" s="37">
        <v>3238</v>
      </c>
      <c r="B150" s="38" t="s">
        <v>90</v>
      </c>
      <c r="C150" s="39">
        <f t="shared" ref="C150" si="43">SUM(C151:C153)</f>
        <v>1602208</v>
      </c>
      <c r="D150" s="39">
        <f>D152</f>
        <v>-75000</v>
      </c>
      <c r="E150" s="39">
        <f>E151+E152+E153</f>
        <v>324300</v>
      </c>
      <c r="F150" s="39">
        <v>249300</v>
      </c>
      <c r="G150" s="39">
        <f t="shared" si="40"/>
        <v>498600</v>
      </c>
      <c r="H150" s="39">
        <f t="shared" si="39"/>
        <v>2100808</v>
      </c>
      <c r="I150" s="26"/>
    </row>
    <row r="151" spans="1:10" ht="20.100000000000001" customHeight="1" x14ac:dyDescent="0.2">
      <c r="A151" s="40">
        <v>32381</v>
      </c>
      <c r="B151" s="13" t="s">
        <v>211</v>
      </c>
      <c r="C151" s="14">
        <v>0</v>
      </c>
      <c r="D151" s="14">
        <v>0</v>
      </c>
      <c r="E151" s="14">
        <v>0</v>
      </c>
      <c r="F151" s="14">
        <v>0</v>
      </c>
      <c r="G151" s="14">
        <f t="shared" si="40"/>
        <v>0</v>
      </c>
      <c r="H151" s="14">
        <f t="shared" si="39"/>
        <v>0</v>
      </c>
    </row>
    <row r="152" spans="1:10" ht="20.100000000000001" customHeight="1" x14ac:dyDescent="0.2">
      <c r="A152" s="40">
        <v>32382</v>
      </c>
      <c r="B152" s="13" t="s">
        <v>91</v>
      </c>
      <c r="C152" s="14">
        <v>1191833</v>
      </c>
      <c r="D152" s="14">
        <v>-75000</v>
      </c>
      <c r="E152" s="14">
        <v>125000</v>
      </c>
      <c r="F152" s="14">
        <v>50000</v>
      </c>
      <c r="G152" s="14">
        <f t="shared" si="40"/>
        <v>100000</v>
      </c>
      <c r="H152" s="14">
        <f t="shared" si="39"/>
        <v>1291833</v>
      </c>
    </row>
    <row r="153" spans="1:10" ht="20.100000000000001" customHeight="1" x14ac:dyDescent="0.2">
      <c r="A153" s="40">
        <v>32389</v>
      </c>
      <c r="B153" s="13" t="s">
        <v>92</v>
      </c>
      <c r="C153" s="14">
        <v>410375</v>
      </c>
      <c r="D153" s="14">
        <v>0</v>
      </c>
      <c r="E153" s="14">
        <v>199300</v>
      </c>
      <c r="F153" s="14">
        <v>199300</v>
      </c>
      <c r="G153" s="14">
        <f t="shared" si="40"/>
        <v>398600</v>
      </c>
      <c r="H153" s="14">
        <f t="shared" si="39"/>
        <v>808975</v>
      </c>
    </row>
    <row r="154" spans="1:10" ht="20.100000000000001" customHeight="1" x14ac:dyDescent="0.2">
      <c r="A154" s="37">
        <v>3239</v>
      </c>
      <c r="B154" s="38" t="s">
        <v>93</v>
      </c>
      <c r="C154" s="39">
        <f t="shared" ref="C154" si="44">SUM(C155:C159)</f>
        <v>2284451</v>
      </c>
      <c r="D154" s="39">
        <f>D155+D156+D157+D158+D159</f>
        <v>1162350</v>
      </c>
      <c r="E154" s="39">
        <f>E155+E156+E157+E158+E159</f>
        <v>0</v>
      </c>
      <c r="F154" s="39">
        <v>-185837</v>
      </c>
      <c r="G154" s="39">
        <f t="shared" si="40"/>
        <v>976513</v>
      </c>
      <c r="H154" s="39">
        <f t="shared" si="39"/>
        <v>3260964</v>
      </c>
      <c r="I154" s="26"/>
      <c r="J154" s="26"/>
    </row>
    <row r="155" spans="1:10" ht="20.100000000000001" customHeight="1" x14ac:dyDescent="0.2">
      <c r="A155" s="41">
        <v>32391</v>
      </c>
      <c r="B155" s="23" t="s">
        <v>212</v>
      </c>
      <c r="C155" s="14">
        <v>228638</v>
      </c>
      <c r="D155" s="14">
        <v>687500</v>
      </c>
      <c r="E155" s="14">
        <v>0</v>
      </c>
      <c r="F155" s="14">
        <v>0</v>
      </c>
      <c r="G155" s="14">
        <f t="shared" si="40"/>
        <v>687500</v>
      </c>
      <c r="H155" s="14">
        <f t="shared" si="39"/>
        <v>916138</v>
      </c>
      <c r="I155" s="26"/>
    </row>
    <row r="156" spans="1:10" ht="20.100000000000001" customHeight="1" x14ac:dyDescent="0.2">
      <c r="A156" s="40">
        <v>32394</v>
      </c>
      <c r="B156" s="13" t="s">
        <v>94</v>
      </c>
      <c r="C156" s="14">
        <v>35000</v>
      </c>
      <c r="D156" s="14">
        <v>0</v>
      </c>
      <c r="E156" s="14">
        <v>0</v>
      </c>
      <c r="F156" s="14">
        <v>0</v>
      </c>
      <c r="G156" s="14">
        <f t="shared" si="40"/>
        <v>0</v>
      </c>
      <c r="H156" s="14">
        <f t="shared" si="39"/>
        <v>35000</v>
      </c>
    </row>
    <row r="157" spans="1:10" ht="20.100000000000001" customHeight="1" x14ac:dyDescent="0.2">
      <c r="A157" s="40">
        <v>32395</v>
      </c>
      <c r="B157" s="13" t="s">
        <v>95</v>
      </c>
      <c r="C157" s="14">
        <v>1260438</v>
      </c>
      <c r="D157" s="14">
        <v>0</v>
      </c>
      <c r="E157" s="14">
        <v>0</v>
      </c>
      <c r="F157" s="14">
        <v>0</v>
      </c>
      <c r="G157" s="14">
        <f t="shared" si="40"/>
        <v>0</v>
      </c>
      <c r="H157" s="14">
        <f t="shared" si="39"/>
        <v>1260438</v>
      </c>
    </row>
    <row r="158" spans="1:10" ht="20.100000000000001" customHeight="1" x14ac:dyDescent="0.2">
      <c r="A158" s="40">
        <v>32396</v>
      </c>
      <c r="B158" s="13" t="s">
        <v>96</v>
      </c>
      <c r="C158" s="14">
        <v>410375</v>
      </c>
      <c r="D158" s="14">
        <v>70350</v>
      </c>
      <c r="E158" s="14">
        <v>0</v>
      </c>
      <c r="F158" s="14">
        <v>70350</v>
      </c>
      <c r="G158" s="14">
        <f t="shared" si="40"/>
        <v>140700</v>
      </c>
      <c r="H158" s="14">
        <f t="shared" si="39"/>
        <v>551075</v>
      </c>
      <c r="I158" s="26"/>
    </row>
    <row r="159" spans="1:10" ht="20.100000000000001" customHeight="1" x14ac:dyDescent="0.2">
      <c r="A159" s="40">
        <v>32399</v>
      </c>
      <c r="B159" s="13" t="s">
        <v>213</v>
      </c>
      <c r="C159" s="14">
        <v>350000</v>
      </c>
      <c r="D159" s="14">
        <v>404500</v>
      </c>
      <c r="E159" s="14">
        <v>0</v>
      </c>
      <c r="F159" s="14">
        <v>-256187</v>
      </c>
      <c r="G159" s="14">
        <f t="shared" si="40"/>
        <v>148313</v>
      </c>
      <c r="H159" s="14">
        <f t="shared" si="39"/>
        <v>498313</v>
      </c>
    </row>
    <row r="160" spans="1:10" ht="20.100000000000001" customHeight="1" x14ac:dyDescent="0.2">
      <c r="A160" s="34">
        <v>324</v>
      </c>
      <c r="B160" s="35" t="s">
        <v>123</v>
      </c>
      <c r="C160" s="36">
        <f t="shared" ref="C160" si="45">C161</f>
        <v>75000</v>
      </c>
      <c r="D160" s="36">
        <v>0</v>
      </c>
      <c r="E160" s="36">
        <v>0</v>
      </c>
      <c r="F160" s="36">
        <v>0</v>
      </c>
      <c r="G160" s="36">
        <f t="shared" si="40"/>
        <v>0</v>
      </c>
      <c r="H160" s="36">
        <f t="shared" si="39"/>
        <v>75000</v>
      </c>
    </row>
    <row r="161" spans="1:8" ht="20.100000000000001" customHeight="1" x14ac:dyDescent="0.2">
      <c r="A161" s="37">
        <v>3241</v>
      </c>
      <c r="B161" s="38" t="s">
        <v>123</v>
      </c>
      <c r="C161" s="39">
        <f t="shared" ref="C161" si="46">SUM(C162:C164)</f>
        <v>75000</v>
      </c>
      <c r="D161" s="39">
        <v>0</v>
      </c>
      <c r="E161" s="39">
        <v>0</v>
      </c>
      <c r="F161" s="39">
        <v>0</v>
      </c>
      <c r="G161" s="39">
        <f t="shared" si="40"/>
        <v>0</v>
      </c>
      <c r="H161" s="39">
        <f t="shared" si="39"/>
        <v>75000</v>
      </c>
    </row>
    <row r="162" spans="1:8" ht="20.100000000000001" customHeight="1" x14ac:dyDescent="0.2">
      <c r="A162" s="40">
        <v>32411</v>
      </c>
      <c r="B162" s="13" t="s">
        <v>214</v>
      </c>
      <c r="C162" s="14">
        <v>0</v>
      </c>
      <c r="D162" s="14">
        <v>0</v>
      </c>
      <c r="E162" s="14">
        <v>0</v>
      </c>
      <c r="F162" s="14">
        <v>0</v>
      </c>
      <c r="G162" s="14">
        <f t="shared" si="40"/>
        <v>0</v>
      </c>
      <c r="H162" s="14">
        <f t="shared" si="39"/>
        <v>0</v>
      </c>
    </row>
    <row r="163" spans="1:8" ht="20.100000000000001" customHeight="1" x14ac:dyDescent="0.2">
      <c r="A163" s="40">
        <v>32412</v>
      </c>
      <c r="B163" s="13" t="s">
        <v>215</v>
      </c>
      <c r="C163" s="14">
        <v>45000</v>
      </c>
      <c r="D163" s="14">
        <v>0</v>
      </c>
      <c r="E163" s="14">
        <v>0</v>
      </c>
      <c r="F163" s="14">
        <v>0</v>
      </c>
      <c r="G163" s="14">
        <f t="shared" si="40"/>
        <v>0</v>
      </c>
      <c r="H163" s="14">
        <f t="shared" si="39"/>
        <v>45000</v>
      </c>
    </row>
    <row r="164" spans="1:8" ht="20.100000000000001" customHeight="1" x14ac:dyDescent="0.2">
      <c r="A164" s="40">
        <v>324121</v>
      </c>
      <c r="B164" s="13" t="s">
        <v>216</v>
      </c>
      <c r="C164" s="14">
        <v>30000</v>
      </c>
      <c r="D164" s="14">
        <v>0</v>
      </c>
      <c r="E164" s="14">
        <v>0</v>
      </c>
      <c r="F164" s="14">
        <v>0</v>
      </c>
      <c r="G164" s="14">
        <f t="shared" si="40"/>
        <v>0</v>
      </c>
      <c r="H164" s="14">
        <f t="shared" si="39"/>
        <v>30000</v>
      </c>
    </row>
    <row r="165" spans="1:8" ht="20.100000000000001" customHeight="1" x14ac:dyDescent="0.2">
      <c r="A165" s="34">
        <v>329</v>
      </c>
      <c r="B165" s="35" t="s">
        <v>97</v>
      </c>
      <c r="C165" s="36">
        <f t="shared" ref="C165" si="47">C166+C169+C174+C176+C180+C186+C188</f>
        <v>1303160</v>
      </c>
      <c r="D165" s="36">
        <v>0</v>
      </c>
      <c r="E165" s="36">
        <v>0</v>
      </c>
      <c r="F165" s="36">
        <v>0</v>
      </c>
      <c r="G165" s="36">
        <f t="shared" si="40"/>
        <v>0</v>
      </c>
      <c r="H165" s="36">
        <f t="shared" si="39"/>
        <v>1303160</v>
      </c>
    </row>
    <row r="166" spans="1:8" ht="20.100000000000001" customHeight="1" x14ac:dyDescent="0.2">
      <c r="A166" s="37">
        <v>3291</v>
      </c>
      <c r="B166" s="38" t="s">
        <v>217</v>
      </c>
      <c r="C166" s="39">
        <f t="shared" ref="C166" si="48">SUM(C167:C168)</f>
        <v>55000</v>
      </c>
      <c r="D166" s="39">
        <v>0</v>
      </c>
      <c r="E166" s="39">
        <v>0</v>
      </c>
      <c r="F166" s="39">
        <v>0</v>
      </c>
      <c r="G166" s="39">
        <f t="shared" si="40"/>
        <v>0</v>
      </c>
      <c r="H166" s="39">
        <f t="shared" si="39"/>
        <v>55000</v>
      </c>
    </row>
    <row r="167" spans="1:8" ht="20.100000000000001" customHeight="1" x14ac:dyDescent="0.2">
      <c r="A167" s="40">
        <v>32911</v>
      </c>
      <c r="B167" s="13" t="s">
        <v>218</v>
      </c>
      <c r="C167" s="14">
        <v>55000</v>
      </c>
      <c r="D167" s="14">
        <v>0</v>
      </c>
      <c r="E167" s="14">
        <v>0</v>
      </c>
      <c r="F167" s="14">
        <v>0</v>
      </c>
      <c r="G167" s="14">
        <f t="shared" si="40"/>
        <v>0</v>
      </c>
      <c r="H167" s="14">
        <f t="shared" si="39"/>
        <v>55000</v>
      </c>
    </row>
    <row r="168" spans="1:8" ht="20.100000000000001" customHeight="1" x14ac:dyDescent="0.2">
      <c r="A168" s="40">
        <v>32912</v>
      </c>
      <c r="B168" s="13" t="s">
        <v>98</v>
      </c>
      <c r="C168" s="14">
        <v>0</v>
      </c>
      <c r="D168" s="14">
        <v>0</v>
      </c>
      <c r="E168" s="14">
        <v>0</v>
      </c>
      <c r="F168" s="14">
        <v>0</v>
      </c>
      <c r="G168" s="14">
        <f t="shared" si="40"/>
        <v>0</v>
      </c>
      <c r="H168" s="14">
        <f t="shared" si="39"/>
        <v>0</v>
      </c>
    </row>
    <row r="169" spans="1:8" ht="20.100000000000001" customHeight="1" x14ac:dyDescent="0.2">
      <c r="A169" s="37">
        <v>3292</v>
      </c>
      <c r="B169" s="38" t="s">
        <v>99</v>
      </c>
      <c r="C169" s="39">
        <f t="shared" ref="C169" si="49">SUM(C170:C173)</f>
        <v>650000</v>
      </c>
      <c r="D169" s="39">
        <v>0</v>
      </c>
      <c r="E169" s="39">
        <v>0</v>
      </c>
      <c r="F169" s="39">
        <v>0</v>
      </c>
      <c r="G169" s="39">
        <f t="shared" si="40"/>
        <v>0</v>
      </c>
      <c r="H169" s="39">
        <f t="shared" si="39"/>
        <v>650000</v>
      </c>
    </row>
    <row r="170" spans="1:8" ht="20.100000000000001" customHeight="1" x14ac:dyDescent="0.2">
      <c r="A170" s="40">
        <v>32921</v>
      </c>
      <c r="B170" s="13" t="s">
        <v>219</v>
      </c>
      <c r="C170" s="14">
        <v>125000</v>
      </c>
      <c r="D170" s="14">
        <v>0</v>
      </c>
      <c r="E170" s="14">
        <v>0</v>
      </c>
      <c r="F170" s="14">
        <v>0</v>
      </c>
      <c r="G170" s="14">
        <f t="shared" si="40"/>
        <v>0</v>
      </c>
      <c r="H170" s="14">
        <f t="shared" si="39"/>
        <v>125000</v>
      </c>
    </row>
    <row r="171" spans="1:8" ht="20.100000000000001" customHeight="1" x14ac:dyDescent="0.2">
      <c r="A171" s="40">
        <v>32922</v>
      </c>
      <c r="B171" s="13" t="s">
        <v>220</v>
      </c>
      <c r="C171" s="14">
        <v>275000</v>
      </c>
      <c r="D171" s="14">
        <v>0</v>
      </c>
      <c r="E171" s="14">
        <v>0</v>
      </c>
      <c r="F171" s="14">
        <v>0</v>
      </c>
      <c r="G171" s="14">
        <f t="shared" si="40"/>
        <v>0</v>
      </c>
      <c r="H171" s="14">
        <f t="shared" si="39"/>
        <v>275000</v>
      </c>
    </row>
    <row r="172" spans="1:8" ht="20.100000000000001" customHeight="1" x14ac:dyDescent="0.2">
      <c r="A172" s="40">
        <v>32923</v>
      </c>
      <c r="B172" s="13" t="s">
        <v>221</v>
      </c>
      <c r="C172" s="14">
        <v>70000</v>
      </c>
      <c r="D172" s="14">
        <v>0</v>
      </c>
      <c r="E172" s="14">
        <v>0</v>
      </c>
      <c r="F172" s="14">
        <v>0</v>
      </c>
      <c r="G172" s="14">
        <f t="shared" si="40"/>
        <v>0</v>
      </c>
      <c r="H172" s="14">
        <f t="shared" si="39"/>
        <v>70000</v>
      </c>
    </row>
    <row r="173" spans="1:8" ht="20.100000000000001" customHeight="1" x14ac:dyDescent="0.2">
      <c r="A173" s="40">
        <v>32924</v>
      </c>
      <c r="B173" s="13" t="s">
        <v>222</v>
      </c>
      <c r="C173" s="14">
        <v>180000</v>
      </c>
      <c r="D173" s="14">
        <v>0</v>
      </c>
      <c r="E173" s="14">
        <v>0</v>
      </c>
      <c r="F173" s="14">
        <v>0</v>
      </c>
      <c r="G173" s="14">
        <f t="shared" si="40"/>
        <v>0</v>
      </c>
      <c r="H173" s="14">
        <f t="shared" si="39"/>
        <v>180000</v>
      </c>
    </row>
    <row r="174" spans="1:8" ht="20.100000000000001" customHeight="1" x14ac:dyDescent="0.2">
      <c r="A174" s="37">
        <v>3293</v>
      </c>
      <c r="B174" s="38" t="s">
        <v>100</v>
      </c>
      <c r="C174" s="39">
        <f t="shared" ref="C174" si="50">C175</f>
        <v>200000</v>
      </c>
      <c r="D174" s="39">
        <v>0</v>
      </c>
      <c r="E174" s="39">
        <v>0</v>
      </c>
      <c r="F174" s="39">
        <v>0</v>
      </c>
      <c r="G174" s="39">
        <f t="shared" si="40"/>
        <v>0</v>
      </c>
      <c r="H174" s="39">
        <f t="shared" si="39"/>
        <v>200000</v>
      </c>
    </row>
    <row r="175" spans="1:8" ht="20.100000000000001" customHeight="1" x14ac:dyDescent="0.2">
      <c r="A175" s="40">
        <v>32931</v>
      </c>
      <c r="B175" s="13" t="s">
        <v>100</v>
      </c>
      <c r="C175" s="14">
        <v>200000</v>
      </c>
      <c r="D175" s="14">
        <v>0</v>
      </c>
      <c r="E175" s="14">
        <v>0</v>
      </c>
      <c r="F175" s="14">
        <v>0</v>
      </c>
      <c r="G175" s="14">
        <f t="shared" si="40"/>
        <v>0</v>
      </c>
      <c r="H175" s="14">
        <f t="shared" si="39"/>
        <v>200000</v>
      </c>
    </row>
    <row r="176" spans="1:8" ht="20.100000000000001" customHeight="1" x14ac:dyDescent="0.2">
      <c r="A176" s="37">
        <v>3294</v>
      </c>
      <c r="B176" s="38" t="s">
        <v>223</v>
      </c>
      <c r="C176" s="39">
        <f t="shared" ref="C176" si="51">SUM(C177:C179)</f>
        <v>55000</v>
      </c>
      <c r="D176" s="39">
        <v>0</v>
      </c>
      <c r="E176" s="39">
        <v>0</v>
      </c>
      <c r="F176" s="39">
        <v>0</v>
      </c>
      <c r="G176" s="39">
        <f t="shared" si="40"/>
        <v>0</v>
      </c>
      <c r="H176" s="39">
        <f t="shared" si="39"/>
        <v>55000</v>
      </c>
    </row>
    <row r="177" spans="1:8" ht="20.100000000000001" customHeight="1" x14ac:dyDescent="0.2">
      <c r="A177" s="40">
        <v>32941</v>
      </c>
      <c r="B177" s="13" t="s">
        <v>101</v>
      </c>
      <c r="C177" s="14">
        <v>45000</v>
      </c>
      <c r="D177" s="14">
        <v>0</v>
      </c>
      <c r="E177" s="14">
        <v>0</v>
      </c>
      <c r="F177" s="14">
        <v>0</v>
      </c>
      <c r="G177" s="14">
        <f t="shared" si="40"/>
        <v>0</v>
      </c>
      <c r="H177" s="14">
        <f t="shared" si="39"/>
        <v>45000</v>
      </c>
    </row>
    <row r="178" spans="1:8" ht="20.100000000000001" customHeight="1" x14ac:dyDescent="0.2">
      <c r="A178" s="40">
        <v>32942</v>
      </c>
      <c r="B178" s="13" t="s">
        <v>102</v>
      </c>
      <c r="C178" s="14">
        <v>0</v>
      </c>
      <c r="D178" s="14">
        <v>0</v>
      </c>
      <c r="E178" s="14">
        <v>0</v>
      </c>
      <c r="F178" s="14">
        <v>0</v>
      </c>
      <c r="G178" s="14">
        <f t="shared" si="40"/>
        <v>0</v>
      </c>
      <c r="H178" s="14">
        <f t="shared" si="39"/>
        <v>0</v>
      </c>
    </row>
    <row r="179" spans="1:8" ht="20.100000000000001" customHeight="1" x14ac:dyDescent="0.2">
      <c r="A179" s="40">
        <v>32943</v>
      </c>
      <c r="B179" s="13" t="s">
        <v>147</v>
      </c>
      <c r="C179" s="14">
        <v>10000</v>
      </c>
      <c r="D179" s="14">
        <v>0</v>
      </c>
      <c r="E179" s="14">
        <v>0</v>
      </c>
      <c r="F179" s="14">
        <v>0</v>
      </c>
      <c r="G179" s="14">
        <f t="shared" si="40"/>
        <v>0</v>
      </c>
      <c r="H179" s="14">
        <f t="shared" si="39"/>
        <v>10000</v>
      </c>
    </row>
    <row r="180" spans="1:8" ht="20.100000000000001" customHeight="1" x14ac:dyDescent="0.2">
      <c r="A180" s="37">
        <v>3295</v>
      </c>
      <c r="B180" s="38" t="s">
        <v>103</v>
      </c>
      <c r="C180" s="39">
        <f t="shared" ref="C180" si="52">SUM(C181:C185)</f>
        <v>93000</v>
      </c>
      <c r="D180" s="39">
        <v>0</v>
      </c>
      <c r="E180" s="39">
        <v>0</v>
      </c>
      <c r="F180" s="39">
        <v>0</v>
      </c>
      <c r="G180" s="39">
        <f t="shared" si="40"/>
        <v>0</v>
      </c>
      <c r="H180" s="39">
        <f t="shared" si="39"/>
        <v>93000</v>
      </c>
    </row>
    <row r="181" spans="1:8" ht="20.100000000000001" customHeight="1" x14ac:dyDescent="0.2">
      <c r="A181" s="40">
        <v>32951</v>
      </c>
      <c r="B181" s="13" t="s">
        <v>224</v>
      </c>
      <c r="C181" s="14">
        <v>1000</v>
      </c>
      <c r="D181" s="14">
        <v>0</v>
      </c>
      <c r="E181" s="14">
        <v>0</v>
      </c>
      <c r="F181" s="14">
        <v>0</v>
      </c>
      <c r="G181" s="14">
        <f t="shared" si="40"/>
        <v>0</v>
      </c>
      <c r="H181" s="14">
        <f t="shared" si="39"/>
        <v>1000</v>
      </c>
    </row>
    <row r="182" spans="1:8" ht="20.100000000000001" customHeight="1" x14ac:dyDescent="0.2">
      <c r="A182" s="40">
        <v>32952</v>
      </c>
      <c r="B182" s="13" t="s">
        <v>225</v>
      </c>
      <c r="C182" s="14">
        <v>15000</v>
      </c>
      <c r="D182" s="14">
        <v>0</v>
      </c>
      <c r="E182" s="14">
        <v>0</v>
      </c>
      <c r="F182" s="14">
        <v>0</v>
      </c>
      <c r="G182" s="14">
        <f t="shared" si="40"/>
        <v>0</v>
      </c>
      <c r="H182" s="14">
        <f t="shared" si="39"/>
        <v>15000</v>
      </c>
    </row>
    <row r="183" spans="1:8" ht="20.100000000000001" customHeight="1" x14ac:dyDescent="0.2">
      <c r="A183" s="40">
        <v>32953</v>
      </c>
      <c r="B183" s="13" t="s">
        <v>226</v>
      </c>
      <c r="C183" s="14">
        <v>12000</v>
      </c>
      <c r="D183" s="14">
        <v>0</v>
      </c>
      <c r="E183" s="14">
        <v>0</v>
      </c>
      <c r="F183" s="14">
        <v>0</v>
      </c>
      <c r="G183" s="14">
        <f t="shared" si="40"/>
        <v>0</v>
      </c>
      <c r="H183" s="14">
        <f t="shared" si="39"/>
        <v>12000</v>
      </c>
    </row>
    <row r="184" spans="1:8" ht="20.100000000000001" customHeight="1" x14ac:dyDescent="0.2">
      <c r="A184" s="40">
        <v>32955</v>
      </c>
      <c r="B184" s="13" t="s">
        <v>234</v>
      </c>
      <c r="C184" s="14">
        <v>65000</v>
      </c>
      <c r="D184" s="14">
        <v>0</v>
      </c>
      <c r="E184" s="14">
        <v>0</v>
      </c>
      <c r="F184" s="14">
        <v>0</v>
      </c>
      <c r="G184" s="14">
        <f t="shared" si="40"/>
        <v>0</v>
      </c>
      <c r="H184" s="14">
        <f t="shared" si="39"/>
        <v>65000</v>
      </c>
    </row>
    <row r="185" spans="1:8" ht="20.100000000000001" customHeight="1" x14ac:dyDescent="0.2">
      <c r="A185" s="40">
        <v>32959</v>
      </c>
      <c r="B185" s="13" t="s">
        <v>246</v>
      </c>
      <c r="C185" s="14">
        <v>0</v>
      </c>
      <c r="D185" s="14">
        <v>0</v>
      </c>
      <c r="E185" s="14">
        <v>0</v>
      </c>
      <c r="F185" s="14">
        <v>0</v>
      </c>
      <c r="G185" s="14">
        <f t="shared" si="40"/>
        <v>0</v>
      </c>
      <c r="H185" s="14">
        <f t="shared" si="39"/>
        <v>0</v>
      </c>
    </row>
    <row r="186" spans="1:8" ht="20.100000000000001" customHeight="1" x14ac:dyDescent="0.2">
      <c r="A186" s="37">
        <v>3296</v>
      </c>
      <c r="B186" s="38" t="s">
        <v>142</v>
      </c>
      <c r="C186" s="39">
        <f t="shared" ref="C186" si="53">C187</f>
        <v>0</v>
      </c>
      <c r="D186" s="39">
        <v>0</v>
      </c>
      <c r="E186" s="39">
        <v>0</v>
      </c>
      <c r="F186" s="39">
        <v>0</v>
      </c>
      <c r="G186" s="39">
        <f t="shared" si="40"/>
        <v>0</v>
      </c>
      <c r="H186" s="39">
        <f t="shared" si="39"/>
        <v>0</v>
      </c>
    </row>
    <row r="187" spans="1:8" ht="20.100000000000001" customHeight="1" x14ac:dyDescent="0.2">
      <c r="A187" s="40">
        <v>32961</v>
      </c>
      <c r="B187" s="13" t="s">
        <v>142</v>
      </c>
      <c r="C187" s="14">
        <v>0</v>
      </c>
      <c r="D187" s="14">
        <v>0</v>
      </c>
      <c r="E187" s="14">
        <v>0</v>
      </c>
      <c r="F187" s="14">
        <v>0</v>
      </c>
      <c r="G187" s="14">
        <f t="shared" si="40"/>
        <v>0</v>
      </c>
      <c r="H187" s="14">
        <f t="shared" si="39"/>
        <v>0</v>
      </c>
    </row>
    <row r="188" spans="1:8" ht="20.100000000000001" customHeight="1" x14ac:dyDescent="0.2">
      <c r="A188" s="37">
        <v>3299</v>
      </c>
      <c r="B188" s="38" t="s">
        <v>97</v>
      </c>
      <c r="C188" s="39">
        <f t="shared" ref="C188" si="54">SUM(C189:C190)</f>
        <v>250160</v>
      </c>
      <c r="D188" s="39">
        <v>0</v>
      </c>
      <c r="E188" s="39">
        <v>0</v>
      </c>
      <c r="F188" s="39">
        <v>0</v>
      </c>
      <c r="G188" s="39">
        <f t="shared" si="40"/>
        <v>0</v>
      </c>
      <c r="H188" s="39">
        <f t="shared" si="39"/>
        <v>250160</v>
      </c>
    </row>
    <row r="189" spans="1:8" ht="20.100000000000001" customHeight="1" x14ac:dyDescent="0.2">
      <c r="A189" s="40">
        <v>32991</v>
      </c>
      <c r="B189" s="13" t="s">
        <v>227</v>
      </c>
      <c r="C189" s="14">
        <v>10000</v>
      </c>
      <c r="D189" s="14">
        <v>0</v>
      </c>
      <c r="E189" s="14">
        <v>0</v>
      </c>
      <c r="F189" s="14">
        <v>0</v>
      </c>
      <c r="G189" s="14">
        <f t="shared" si="40"/>
        <v>0</v>
      </c>
      <c r="H189" s="14">
        <f t="shared" si="39"/>
        <v>10000</v>
      </c>
    </row>
    <row r="190" spans="1:8" ht="20.100000000000001" customHeight="1" x14ac:dyDescent="0.2">
      <c r="A190" s="40">
        <v>32999</v>
      </c>
      <c r="B190" s="13" t="s">
        <v>97</v>
      </c>
      <c r="C190" s="14">
        <v>240160</v>
      </c>
      <c r="D190" s="14">
        <v>0</v>
      </c>
      <c r="E190" s="14">
        <v>0</v>
      </c>
      <c r="F190" s="14">
        <v>0</v>
      </c>
      <c r="G190" s="14">
        <f t="shared" si="40"/>
        <v>0</v>
      </c>
      <c r="H190" s="14">
        <f t="shared" si="39"/>
        <v>240160</v>
      </c>
    </row>
    <row r="191" spans="1:8" ht="20.100000000000001" customHeight="1" x14ac:dyDescent="0.2">
      <c r="A191" s="31">
        <v>34</v>
      </c>
      <c r="B191" s="32" t="s">
        <v>104</v>
      </c>
      <c r="C191" s="33">
        <f>C195+C192</f>
        <v>151000</v>
      </c>
      <c r="D191" s="33">
        <v>0</v>
      </c>
      <c r="E191" s="33">
        <v>0</v>
      </c>
      <c r="F191" s="33">
        <f>F192+F195</f>
        <v>400000</v>
      </c>
      <c r="G191" s="33">
        <f t="shared" si="40"/>
        <v>400000</v>
      </c>
      <c r="H191" s="33">
        <f t="shared" si="39"/>
        <v>551000</v>
      </c>
    </row>
    <row r="192" spans="1:8" ht="20.100000000000001" customHeight="1" x14ac:dyDescent="0.2">
      <c r="A192" s="34">
        <v>342</v>
      </c>
      <c r="B192" s="35" t="s">
        <v>286</v>
      </c>
      <c r="C192" s="36">
        <f>SUM(C193:C194)</f>
        <v>0</v>
      </c>
      <c r="D192" s="36">
        <v>0</v>
      </c>
      <c r="E192" s="36">
        <v>0</v>
      </c>
      <c r="F192" s="36">
        <f>F193+F194</f>
        <v>300000</v>
      </c>
      <c r="G192" s="36">
        <f t="shared" si="40"/>
        <v>300000</v>
      </c>
      <c r="H192" s="36">
        <f t="shared" si="39"/>
        <v>300000</v>
      </c>
    </row>
    <row r="193" spans="1:8" s="46" customFormat="1" ht="20.100000000000001" customHeight="1" x14ac:dyDescent="0.2">
      <c r="A193" s="41" t="s">
        <v>282</v>
      </c>
      <c r="B193" s="23" t="s">
        <v>283</v>
      </c>
      <c r="C193" s="14">
        <v>0</v>
      </c>
      <c r="D193" s="14">
        <v>0</v>
      </c>
      <c r="E193" s="14">
        <v>0</v>
      </c>
      <c r="F193" s="14">
        <v>120000</v>
      </c>
      <c r="G193" s="14">
        <f t="shared" si="40"/>
        <v>120000</v>
      </c>
      <c r="H193" s="14">
        <f t="shared" si="39"/>
        <v>120000</v>
      </c>
    </row>
    <row r="194" spans="1:8" s="46" customFormat="1" ht="20.100000000000001" customHeight="1" x14ac:dyDescent="0.2">
      <c r="A194" s="41" t="s">
        <v>284</v>
      </c>
      <c r="B194" s="23" t="s">
        <v>285</v>
      </c>
      <c r="C194" s="14">
        <v>0</v>
      </c>
      <c r="D194" s="14">
        <v>0</v>
      </c>
      <c r="E194" s="14">
        <v>0</v>
      </c>
      <c r="F194" s="14">
        <v>180000</v>
      </c>
      <c r="G194" s="14">
        <f t="shared" si="40"/>
        <v>180000</v>
      </c>
      <c r="H194" s="14">
        <f t="shared" si="39"/>
        <v>180000</v>
      </c>
    </row>
    <row r="195" spans="1:8" ht="20.100000000000001" customHeight="1" x14ac:dyDescent="0.2">
      <c r="A195" s="34">
        <v>343</v>
      </c>
      <c r="B195" s="35" t="s">
        <v>105</v>
      </c>
      <c r="C195" s="36">
        <f t="shared" ref="C195" si="55">C196+C199+C201</f>
        <v>151000</v>
      </c>
      <c r="D195" s="36">
        <v>0</v>
      </c>
      <c r="E195" s="36">
        <v>0</v>
      </c>
      <c r="F195" s="36">
        <f>F196+F199+F201</f>
        <v>100000</v>
      </c>
      <c r="G195" s="36">
        <f t="shared" si="40"/>
        <v>100000</v>
      </c>
      <c r="H195" s="36">
        <f t="shared" si="39"/>
        <v>251000</v>
      </c>
    </row>
    <row r="196" spans="1:8" ht="20.100000000000001" customHeight="1" x14ac:dyDescent="0.2">
      <c r="A196" s="37">
        <v>3431</v>
      </c>
      <c r="B196" s="38" t="s">
        <v>106</v>
      </c>
      <c r="C196" s="39">
        <f t="shared" ref="C196" si="56">SUM(C197:C198)</f>
        <v>135000</v>
      </c>
      <c r="D196" s="39">
        <v>0</v>
      </c>
      <c r="E196" s="39">
        <v>0</v>
      </c>
      <c r="F196" s="39">
        <f>F197+F198</f>
        <v>100000</v>
      </c>
      <c r="G196" s="39">
        <f t="shared" si="40"/>
        <v>100000</v>
      </c>
      <c r="H196" s="39">
        <f t="shared" si="39"/>
        <v>235000</v>
      </c>
    </row>
    <row r="197" spans="1:8" ht="20.100000000000001" customHeight="1" x14ac:dyDescent="0.2">
      <c r="A197" s="40">
        <v>34311</v>
      </c>
      <c r="B197" s="13" t="s">
        <v>107</v>
      </c>
      <c r="C197" s="14">
        <v>125000</v>
      </c>
      <c r="D197" s="14">
        <v>0</v>
      </c>
      <c r="E197" s="14">
        <v>0</v>
      </c>
      <c r="F197" s="14">
        <v>100000</v>
      </c>
      <c r="G197" s="14">
        <f t="shared" si="40"/>
        <v>100000</v>
      </c>
      <c r="H197" s="14">
        <f t="shared" ref="H197:H208" si="57">C197+G197</f>
        <v>225000</v>
      </c>
    </row>
    <row r="198" spans="1:8" ht="20.100000000000001" customHeight="1" x14ac:dyDescent="0.2">
      <c r="A198" s="40">
        <v>34312</v>
      </c>
      <c r="B198" s="13" t="s">
        <v>108</v>
      </c>
      <c r="C198" s="14">
        <v>10000</v>
      </c>
      <c r="D198" s="14">
        <v>0</v>
      </c>
      <c r="E198" s="14">
        <v>0</v>
      </c>
      <c r="F198" s="14">
        <v>0</v>
      </c>
      <c r="G198" s="14">
        <f t="shared" ref="G198:G208" si="58">D198+E198+F198</f>
        <v>0</v>
      </c>
      <c r="H198" s="14">
        <f t="shared" si="57"/>
        <v>10000</v>
      </c>
    </row>
    <row r="199" spans="1:8" ht="20.100000000000001" customHeight="1" x14ac:dyDescent="0.2">
      <c r="A199" s="37">
        <v>3432</v>
      </c>
      <c r="B199" s="38" t="s">
        <v>237</v>
      </c>
      <c r="C199" s="39">
        <f t="shared" ref="C199" si="59">C200</f>
        <v>1000</v>
      </c>
      <c r="D199" s="39">
        <v>0</v>
      </c>
      <c r="E199" s="39">
        <v>0</v>
      </c>
      <c r="F199" s="39">
        <v>0</v>
      </c>
      <c r="G199" s="39">
        <f t="shared" si="58"/>
        <v>0</v>
      </c>
      <c r="H199" s="39">
        <f t="shared" si="57"/>
        <v>1000</v>
      </c>
    </row>
    <row r="200" spans="1:8" ht="20.100000000000001" customHeight="1" x14ac:dyDescent="0.2">
      <c r="A200" s="40">
        <v>34321</v>
      </c>
      <c r="B200" s="13" t="s">
        <v>238</v>
      </c>
      <c r="C200" s="14">
        <v>1000</v>
      </c>
      <c r="D200" s="14">
        <v>0</v>
      </c>
      <c r="E200" s="14">
        <v>0</v>
      </c>
      <c r="F200" s="14">
        <v>0</v>
      </c>
      <c r="G200" s="14">
        <f t="shared" si="58"/>
        <v>0</v>
      </c>
      <c r="H200" s="14">
        <f t="shared" si="57"/>
        <v>1000</v>
      </c>
    </row>
    <row r="201" spans="1:8" ht="20.100000000000001" customHeight="1" x14ac:dyDescent="0.2">
      <c r="A201" s="37">
        <v>3433</v>
      </c>
      <c r="B201" s="38" t="s">
        <v>109</v>
      </c>
      <c r="C201" s="39">
        <f>SUM(C202:C203)</f>
        <v>15000</v>
      </c>
      <c r="D201" s="39">
        <v>0</v>
      </c>
      <c r="E201" s="39">
        <v>0</v>
      </c>
      <c r="F201" s="39">
        <v>0</v>
      </c>
      <c r="G201" s="39">
        <f t="shared" si="58"/>
        <v>0</v>
      </c>
      <c r="H201" s="39">
        <f t="shared" si="57"/>
        <v>15000</v>
      </c>
    </row>
    <row r="202" spans="1:8" ht="20.100000000000001" customHeight="1" x14ac:dyDescent="0.2">
      <c r="A202" s="40">
        <v>34333</v>
      </c>
      <c r="B202" s="13" t="s">
        <v>228</v>
      </c>
      <c r="C202" s="14">
        <v>15000</v>
      </c>
      <c r="D202" s="14">
        <v>0</v>
      </c>
      <c r="E202" s="14">
        <v>0</v>
      </c>
      <c r="F202" s="14">
        <v>0</v>
      </c>
      <c r="G202" s="14">
        <f t="shared" si="58"/>
        <v>0</v>
      </c>
      <c r="H202" s="14">
        <f t="shared" si="57"/>
        <v>15000</v>
      </c>
    </row>
    <row r="203" spans="1:8" ht="20.100000000000001" customHeight="1" x14ac:dyDescent="0.2">
      <c r="A203" s="40">
        <v>34339</v>
      </c>
      <c r="B203" s="13" t="s">
        <v>229</v>
      </c>
      <c r="C203" s="14">
        <v>0</v>
      </c>
      <c r="D203" s="14">
        <v>0</v>
      </c>
      <c r="E203" s="14">
        <v>0</v>
      </c>
      <c r="F203" s="14">
        <v>0</v>
      </c>
      <c r="G203" s="14">
        <f t="shared" si="58"/>
        <v>0</v>
      </c>
      <c r="H203" s="14">
        <f t="shared" si="57"/>
        <v>0</v>
      </c>
    </row>
    <row r="204" spans="1:8" s="48" customFormat="1" ht="20.100000000000001" customHeight="1" x14ac:dyDescent="0.2">
      <c r="A204" s="31">
        <v>38</v>
      </c>
      <c r="B204" s="32" t="s">
        <v>239</v>
      </c>
      <c r="C204" s="33">
        <f t="shared" ref="C204:C205" si="60">C205</f>
        <v>0</v>
      </c>
      <c r="D204" s="33">
        <v>0</v>
      </c>
      <c r="E204" s="33">
        <v>0</v>
      </c>
      <c r="F204" s="33">
        <v>0</v>
      </c>
      <c r="G204" s="33">
        <f t="shared" si="58"/>
        <v>0</v>
      </c>
      <c r="H204" s="33">
        <f t="shared" si="57"/>
        <v>0</v>
      </c>
    </row>
    <row r="205" spans="1:8" s="48" customFormat="1" ht="20.100000000000001" customHeight="1" x14ac:dyDescent="0.2">
      <c r="A205" s="34">
        <v>381</v>
      </c>
      <c r="B205" s="35" t="s">
        <v>133</v>
      </c>
      <c r="C205" s="36">
        <f t="shared" si="60"/>
        <v>0</v>
      </c>
      <c r="D205" s="36">
        <v>0</v>
      </c>
      <c r="E205" s="36">
        <v>0</v>
      </c>
      <c r="F205" s="36">
        <v>0</v>
      </c>
      <c r="G205" s="36">
        <f t="shared" si="58"/>
        <v>0</v>
      </c>
      <c r="H205" s="36">
        <f t="shared" si="57"/>
        <v>0</v>
      </c>
    </row>
    <row r="206" spans="1:8" s="48" customFormat="1" ht="20.100000000000001" customHeight="1" x14ac:dyDescent="0.2">
      <c r="A206" s="37">
        <v>3811</v>
      </c>
      <c r="B206" s="38" t="s">
        <v>240</v>
      </c>
      <c r="C206" s="39">
        <f>SUM(C207:C208)</f>
        <v>0</v>
      </c>
      <c r="D206" s="39">
        <v>0</v>
      </c>
      <c r="E206" s="39">
        <v>0</v>
      </c>
      <c r="F206" s="39">
        <v>0</v>
      </c>
      <c r="G206" s="39">
        <f t="shared" si="58"/>
        <v>0</v>
      </c>
      <c r="H206" s="39">
        <f t="shared" si="57"/>
        <v>0</v>
      </c>
    </row>
    <row r="207" spans="1:8" ht="20.100000000000001" customHeight="1" x14ac:dyDescent="0.2">
      <c r="A207" s="40">
        <v>38118</v>
      </c>
      <c r="B207" s="13" t="s">
        <v>241</v>
      </c>
      <c r="C207" s="16">
        <v>0</v>
      </c>
      <c r="D207" s="16">
        <v>0</v>
      </c>
      <c r="E207" s="16">
        <v>0</v>
      </c>
      <c r="F207" s="16">
        <v>0</v>
      </c>
      <c r="G207" s="16">
        <f t="shared" si="58"/>
        <v>0</v>
      </c>
      <c r="H207" s="16">
        <f t="shared" si="57"/>
        <v>0</v>
      </c>
    </row>
    <row r="208" spans="1:8" ht="20.100000000000001" customHeight="1" x14ac:dyDescent="0.2">
      <c r="A208" s="40">
        <v>38119</v>
      </c>
      <c r="B208" s="13" t="s">
        <v>242</v>
      </c>
      <c r="C208" s="16">
        <v>0</v>
      </c>
      <c r="D208" s="16">
        <v>0</v>
      </c>
      <c r="E208" s="16">
        <v>0</v>
      </c>
      <c r="F208" s="16">
        <v>0</v>
      </c>
      <c r="G208" s="16">
        <f t="shared" si="58"/>
        <v>0</v>
      </c>
      <c r="H208" s="16">
        <f t="shared" si="57"/>
        <v>0</v>
      </c>
    </row>
  </sheetData>
  <mergeCells count="1">
    <mergeCell ref="A1:H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scale="82" fitToHeight="0" orientation="landscape" horizontalDpi="300" verticalDpi="300" r:id="rId1"/>
  <headerFooter alignWithMargins="0">
    <oddHeader>&amp;L&amp;"Calibri,Uobičajeno"&amp;9Upravno vijeće
.12.2020. godine&amp;C&amp;"Calibri,Uobičajeno"&amp;9Financijski plan prihoda i rashoda za 2020. godinu -IV rebalans&amp;R&amp;"Calibri,Uobičajeno"&amp;9 . sjednica
Točka . dnevnog reda</oddHeader>
    <oddFooter>&amp;L&amp;"Calibri,Uobičajeno"&amp;9Nastavni zavod za javno zdravstvo Dr. "Andrija Štampar"&amp;C&amp;"Calibri,Uobičajeno"&amp;9Plan 2020- rashodi 3&amp;R&amp;"Calibri,Uobičajeno"&amp;9&amp;P/&amp;N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K57"/>
  <sheetViews>
    <sheetView zoomScaleNormal="100" workbookViewId="0">
      <selection activeCell="K11" sqref="K11"/>
    </sheetView>
  </sheetViews>
  <sheetFormatPr defaultColWidth="9.140625" defaultRowHeight="15.75" customHeight="1" x14ac:dyDescent="0.2"/>
  <cols>
    <col min="1" max="1" width="10.7109375" style="1" customWidth="1"/>
    <col min="2" max="2" width="58.7109375" style="1" customWidth="1"/>
    <col min="3" max="3" width="17.85546875" style="50" customWidth="1"/>
    <col min="4" max="4" width="18.85546875" style="62" customWidth="1"/>
    <col min="5" max="6" width="16.7109375" style="62" customWidth="1"/>
    <col min="7" max="8" width="15.140625" style="50" customWidth="1"/>
    <col min="9" max="9" width="9.85546875" style="50" bestFit="1" customWidth="1"/>
    <col min="10" max="10" width="9.140625" style="1"/>
    <col min="11" max="11" width="11.28515625" style="1" bestFit="1" customWidth="1"/>
    <col min="12" max="16384" width="9.140625" style="1"/>
  </cols>
  <sheetData>
    <row r="1" spans="1:11" s="24" customFormat="1" ht="35.1" customHeight="1" thickBot="1" x14ac:dyDescent="0.25">
      <c r="A1" s="72" t="s">
        <v>300</v>
      </c>
      <c r="B1" s="72"/>
      <c r="C1" s="72"/>
      <c r="D1" s="72"/>
      <c r="E1" s="72"/>
      <c r="F1" s="72"/>
      <c r="G1" s="72"/>
      <c r="H1" s="72"/>
      <c r="I1" s="26"/>
    </row>
    <row r="2" spans="1:11" s="24" customFormat="1" ht="20.100000000000001" customHeight="1" thickTop="1" x14ac:dyDescent="0.2">
      <c r="D2" s="54"/>
      <c r="E2" s="54"/>
      <c r="F2" s="54"/>
      <c r="I2" s="26"/>
    </row>
    <row r="3" spans="1:11" s="24" customFormat="1" ht="38.25" x14ac:dyDescent="0.2">
      <c r="A3" s="2" t="s">
        <v>121</v>
      </c>
      <c r="B3" s="2" t="s">
        <v>151</v>
      </c>
      <c r="C3" s="2" t="s">
        <v>275</v>
      </c>
      <c r="D3" s="2" t="s">
        <v>293</v>
      </c>
      <c r="E3" s="2" t="s">
        <v>294</v>
      </c>
      <c r="F3" s="2" t="s">
        <v>299</v>
      </c>
      <c r="G3" s="2" t="s">
        <v>288</v>
      </c>
      <c r="H3" s="2" t="s">
        <v>289</v>
      </c>
      <c r="I3" s="26"/>
    </row>
    <row r="4" spans="1:11" s="27" customFormat="1" ht="11.25" x14ac:dyDescent="0.2">
      <c r="A4" s="3">
        <v>1</v>
      </c>
      <c r="B4" s="3">
        <v>2</v>
      </c>
      <c r="C4" s="3">
        <v>3</v>
      </c>
      <c r="D4" s="55"/>
      <c r="E4" s="55"/>
      <c r="F4" s="55"/>
      <c r="G4" s="3">
        <v>4</v>
      </c>
      <c r="H4" s="3"/>
      <c r="I4" s="51"/>
    </row>
    <row r="5" spans="1:11" ht="20.100000000000001" customHeight="1" x14ac:dyDescent="0.2">
      <c r="A5" s="29">
        <v>4</v>
      </c>
      <c r="B5" s="29" t="s">
        <v>230</v>
      </c>
      <c r="C5" s="30">
        <f>C6+C10+C52</f>
        <v>52151874.760000005</v>
      </c>
      <c r="D5" s="56">
        <f>D10</f>
        <v>3626250</v>
      </c>
      <c r="E5" s="56">
        <f>E10</f>
        <v>7237550</v>
      </c>
      <c r="F5" s="56">
        <f>F10+F52</f>
        <v>891600</v>
      </c>
      <c r="G5" s="56">
        <f>D5+E5+F5</f>
        <v>11755400</v>
      </c>
      <c r="H5" s="30">
        <f>C5+G5</f>
        <v>63907274.760000005</v>
      </c>
    </row>
    <row r="6" spans="1:11" ht="20.100000000000001" customHeight="1" x14ac:dyDescent="0.2">
      <c r="A6" s="32">
        <v>41</v>
      </c>
      <c r="B6" s="32" t="s">
        <v>231</v>
      </c>
      <c r="C6" s="33">
        <f t="shared" ref="C6" si="0">C7</f>
        <v>537591</v>
      </c>
      <c r="D6" s="57">
        <v>0</v>
      </c>
      <c r="E6" s="57">
        <v>0</v>
      </c>
      <c r="F6" s="57">
        <v>0</v>
      </c>
      <c r="G6" s="57">
        <f t="shared" ref="G6:G55" si="1">D6+E6+F6</f>
        <v>0</v>
      </c>
      <c r="H6" s="33">
        <f t="shared" ref="H6:H56" si="2">C6+G6</f>
        <v>537591</v>
      </c>
    </row>
    <row r="7" spans="1:11" ht="20.100000000000001" customHeight="1" x14ac:dyDescent="0.2">
      <c r="A7" s="35">
        <v>412</v>
      </c>
      <c r="B7" s="35" t="s">
        <v>125</v>
      </c>
      <c r="C7" s="36">
        <f t="shared" ref="C7:C8" si="3">C8</f>
        <v>537591</v>
      </c>
      <c r="D7" s="58">
        <v>0</v>
      </c>
      <c r="E7" s="58">
        <v>0</v>
      </c>
      <c r="F7" s="58">
        <v>0</v>
      </c>
      <c r="G7" s="58">
        <f t="shared" si="1"/>
        <v>0</v>
      </c>
      <c r="H7" s="36">
        <f t="shared" si="2"/>
        <v>537591</v>
      </c>
    </row>
    <row r="8" spans="1:11" s="49" customFormat="1" ht="20.100000000000001" customHeight="1" x14ac:dyDescent="0.2">
      <c r="A8" s="38">
        <v>4123</v>
      </c>
      <c r="B8" s="38" t="s">
        <v>126</v>
      </c>
      <c r="C8" s="39">
        <f t="shared" si="3"/>
        <v>537591</v>
      </c>
      <c r="D8" s="59">
        <v>0</v>
      </c>
      <c r="E8" s="59">
        <v>0</v>
      </c>
      <c r="F8" s="59">
        <v>0</v>
      </c>
      <c r="G8" s="59">
        <f t="shared" si="1"/>
        <v>0</v>
      </c>
      <c r="H8" s="39">
        <f t="shared" si="2"/>
        <v>537591</v>
      </c>
      <c r="I8" s="52"/>
    </row>
    <row r="9" spans="1:11" ht="20.100000000000001" customHeight="1" x14ac:dyDescent="0.2">
      <c r="A9" s="13">
        <v>41231</v>
      </c>
      <c r="B9" s="13" t="s">
        <v>126</v>
      </c>
      <c r="C9" s="16">
        <v>537591</v>
      </c>
      <c r="D9" s="60">
        <v>0</v>
      </c>
      <c r="E9" s="60">
        <v>0</v>
      </c>
      <c r="F9" s="60">
        <v>0</v>
      </c>
      <c r="G9" s="60">
        <f t="shared" si="1"/>
        <v>0</v>
      </c>
      <c r="H9" s="16">
        <f t="shared" si="2"/>
        <v>537591</v>
      </c>
    </row>
    <row r="10" spans="1:11" ht="20.100000000000001" customHeight="1" x14ac:dyDescent="0.2">
      <c r="A10" s="32">
        <v>42</v>
      </c>
      <c r="B10" s="32" t="s">
        <v>111</v>
      </c>
      <c r="C10" s="33">
        <f>C11+C15+C44+C49</f>
        <v>20741440.300000001</v>
      </c>
      <c r="D10" s="57">
        <f>D15</f>
        <v>3626250</v>
      </c>
      <c r="E10" s="57">
        <f>E15</f>
        <v>7237550</v>
      </c>
      <c r="F10" s="57">
        <f>F11+F15+F44+F49</f>
        <v>352250</v>
      </c>
      <c r="G10" s="57">
        <f t="shared" si="1"/>
        <v>11216050</v>
      </c>
      <c r="H10" s="33">
        <f t="shared" si="2"/>
        <v>31957490.300000001</v>
      </c>
    </row>
    <row r="11" spans="1:11" ht="20.100000000000001" customHeight="1" x14ac:dyDescent="0.2">
      <c r="A11" s="35">
        <v>421</v>
      </c>
      <c r="B11" s="35" t="s">
        <v>257</v>
      </c>
      <c r="C11" s="36">
        <f>C12</f>
        <v>0</v>
      </c>
      <c r="D11" s="58">
        <v>0</v>
      </c>
      <c r="E11" s="58">
        <v>0</v>
      </c>
      <c r="F11" s="58">
        <v>0</v>
      </c>
      <c r="G11" s="58">
        <f t="shared" si="1"/>
        <v>0</v>
      </c>
      <c r="H11" s="36">
        <f t="shared" si="2"/>
        <v>0</v>
      </c>
      <c r="K11" s="1">
        <f>K10-K7</f>
        <v>0</v>
      </c>
    </row>
    <row r="12" spans="1:11" ht="20.100000000000001" customHeight="1" x14ac:dyDescent="0.2">
      <c r="A12" s="38">
        <v>4212</v>
      </c>
      <c r="B12" s="38" t="s">
        <v>258</v>
      </c>
      <c r="C12" s="39">
        <f>SUM(C13:C14)</f>
        <v>0</v>
      </c>
      <c r="D12" s="59">
        <v>0</v>
      </c>
      <c r="E12" s="59">
        <v>0</v>
      </c>
      <c r="F12" s="59">
        <v>0</v>
      </c>
      <c r="G12" s="59">
        <f t="shared" si="1"/>
        <v>0</v>
      </c>
      <c r="H12" s="39">
        <f t="shared" si="2"/>
        <v>0</v>
      </c>
    </row>
    <row r="13" spans="1:11" ht="20.100000000000001" customHeight="1" x14ac:dyDescent="0.2">
      <c r="A13" s="13">
        <v>42122</v>
      </c>
      <c r="B13" s="13" t="s">
        <v>259</v>
      </c>
      <c r="C13" s="16">
        <v>0</v>
      </c>
      <c r="D13" s="60">
        <v>0</v>
      </c>
      <c r="E13" s="60">
        <v>0</v>
      </c>
      <c r="F13" s="60">
        <v>0</v>
      </c>
      <c r="G13" s="60">
        <f t="shared" si="1"/>
        <v>0</v>
      </c>
      <c r="H13" s="16">
        <f t="shared" si="2"/>
        <v>0</v>
      </c>
    </row>
    <row r="14" spans="1:11" ht="20.100000000000001" customHeight="1" x14ac:dyDescent="0.2">
      <c r="A14" s="13">
        <v>42129</v>
      </c>
      <c r="B14" s="13" t="s">
        <v>260</v>
      </c>
      <c r="C14" s="16">
        <v>0</v>
      </c>
      <c r="D14" s="60">
        <v>0</v>
      </c>
      <c r="E14" s="60">
        <v>0</v>
      </c>
      <c r="F14" s="60">
        <v>0</v>
      </c>
      <c r="G14" s="60">
        <f t="shared" si="1"/>
        <v>0</v>
      </c>
      <c r="H14" s="16">
        <f t="shared" si="2"/>
        <v>0</v>
      </c>
    </row>
    <row r="15" spans="1:11" ht="20.100000000000001" customHeight="1" x14ac:dyDescent="0.2">
      <c r="A15" s="35">
        <v>422</v>
      </c>
      <c r="B15" s="35" t="s">
        <v>112</v>
      </c>
      <c r="C15" s="36">
        <f>C16+C21+C26+C32+C36+C40</f>
        <v>20423340.300000001</v>
      </c>
      <c r="D15" s="58">
        <f>D16+D32</f>
        <v>3626250</v>
      </c>
      <c r="E15" s="58">
        <f>E16+E32</f>
        <v>7237550</v>
      </c>
      <c r="F15" s="58">
        <f>F16+F21+F26+F32+F36+F40</f>
        <v>352250</v>
      </c>
      <c r="G15" s="58">
        <f t="shared" si="1"/>
        <v>11216050</v>
      </c>
      <c r="H15" s="36">
        <f t="shared" si="2"/>
        <v>31639390.300000001</v>
      </c>
    </row>
    <row r="16" spans="1:11" ht="20.100000000000001" customHeight="1" x14ac:dyDescent="0.2">
      <c r="A16" s="38">
        <v>4221</v>
      </c>
      <c r="B16" s="38" t="s">
        <v>113</v>
      </c>
      <c r="C16" s="39">
        <f t="shared" ref="C16" si="4">SUM(C17:C20)</f>
        <v>4883043.3</v>
      </c>
      <c r="D16" s="59">
        <f>D17</f>
        <v>105500</v>
      </c>
      <c r="E16" s="59">
        <f>E17+E20</f>
        <v>648800</v>
      </c>
      <c r="F16" s="59">
        <v>0</v>
      </c>
      <c r="G16" s="59">
        <f t="shared" si="1"/>
        <v>754300</v>
      </c>
      <c r="H16" s="39">
        <f t="shared" si="2"/>
        <v>5637343.2999999998</v>
      </c>
    </row>
    <row r="17" spans="1:8" ht="20.100000000000001" customHeight="1" x14ac:dyDescent="0.2">
      <c r="A17" s="13">
        <v>42211</v>
      </c>
      <c r="B17" s="13" t="s">
        <v>114</v>
      </c>
      <c r="C17" s="16">
        <v>2613720</v>
      </c>
      <c r="D17" s="60">
        <v>105500</v>
      </c>
      <c r="E17" s="60">
        <v>472900</v>
      </c>
      <c r="F17" s="60">
        <v>0</v>
      </c>
      <c r="G17" s="60">
        <f t="shared" si="1"/>
        <v>578400</v>
      </c>
      <c r="H17" s="16">
        <f t="shared" si="2"/>
        <v>3192120</v>
      </c>
    </row>
    <row r="18" spans="1:8" ht="20.100000000000001" customHeight="1" x14ac:dyDescent="0.2">
      <c r="A18" s="13">
        <v>42212</v>
      </c>
      <c r="B18" s="13" t="s">
        <v>115</v>
      </c>
      <c r="C18" s="16">
        <v>0</v>
      </c>
      <c r="D18" s="60">
        <v>0</v>
      </c>
      <c r="E18" s="60">
        <v>0</v>
      </c>
      <c r="F18" s="60">
        <v>0</v>
      </c>
      <c r="G18" s="60">
        <f t="shared" si="1"/>
        <v>0</v>
      </c>
      <c r="H18" s="16">
        <f t="shared" si="2"/>
        <v>0</v>
      </c>
    </row>
    <row r="19" spans="1:8" ht="20.100000000000001" customHeight="1" x14ac:dyDescent="0.2">
      <c r="A19" s="13">
        <v>422120</v>
      </c>
      <c r="B19" s="13" t="s">
        <v>127</v>
      </c>
      <c r="C19" s="16">
        <v>2269323.2999999998</v>
      </c>
      <c r="D19" s="60">
        <v>0</v>
      </c>
      <c r="E19" s="60">
        <v>0</v>
      </c>
      <c r="F19" s="60">
        <v>0</v>
      </c>
      <c r="G19" s="60">
        <f t="shared" si="1"/>
        <v>0</v>
      </c>
      <c r="H19" s="16">
        <f t="shared" si="2"/>
        <v>2269323.2999999998</v>
      </c>
    </row>
    <row r="20" spans="1:8" ht="20.100000000000001" customHeight="1" x14ac:dyDescent="0.2">
      <c r="A20" s="13">
        <v>42219</v>
      </c>
      <c r="B20" s="13" t="s">
        <v>256</v>
      </c>
      <c r="C20" s="16">
        <v>0</v>
      </c>
      <c r="D20" s="60">
        <v>0</v>
      </c>
      <c r="E20" s="60">
        <v>175900</v>
      </c>
      <c r="F20" s="60">
        <v>0</v>
      </c>
      <c r="G20" s="60">
        <f t="shared" si="1"/>
        <v>175900</v>
      </c>
      <c r="H20" s="16">
        <f t="shared" si="2"/>
        <v>175900</v>
      </c>
    </row>
    <row r="21" spans="1:8" ht="20.100000000000001" customHeight="1" x14ac:dyDescent="0.2">
      <c r="A21" s="38">
        <v>4222</v>
      </c>
      <c r="B21" s="38" t="s">
        <v>120</v>
      </c>
      <c r="C21" s="39">
        <f>SUM(C22:C25)</f>
        <v>58625</v>
      </c>
      <c r="D21" s="59">
        <v>0</v>
      </c>
      <c r="E21" s="59">
        <v>0</v>
      </c>
      <c r="F21" s="59">
        <v>0</v>
      </c>
      <c r="G21" s="59">
        <f t="shared" si="1"/>
        <v>0</v>
      </c>
      <c r="H21" s="39">
        <f t="shared" si="2"/>
        <v>58625</v>
      </c>
    </row>
    <row r="22" spans="1:8" ht="20.100000000000001" customHeight="1" x14ac:dyDescent="0.2">
      <c r="A22" s="13">
        <v>42221</v>
      </c>
      <c r="B22" s="13" t="s">
        <v>261</v>
      </c>
      <c r="C22" s="16">
        <v>0</v>
      </c>
      <c r="D22" s="60">
        <v>0</v>
      </c>
      <c r="E22" s="60">
        <v>0</v>
      </c>
      <c r="F22" s="60">
        <v>0</v>
      </c>
      <c r="G22" s="60">
        <f t="shared" si="1"/>
        <v>0</v>
      </c>
      <c r="H22" s="16">
        <f t="shared" si="2"/>
        <v>0</v>
      </c>
    </row>
    <row r="23" spans="1:8" ht="20.100000000000001" customHeight="1" x14ac:dyDescent="0.2">
      <c r="A23" s="13">
        <v>42222</v>
      </c>
      <c r="B23" s="13" t="s">
        <v>124</v>
      </c>
      <c r="C23" s="16">
        <v>0</v>
      </c>
      <c r="D23" s="60">
        <v>0</v>
      </c>
      <c r="E23" s="60">
        <v>0</v>
      </c>
      <c r="F23" s="60">
        <v>0</v>
      </c>
      <c r="G23" s="60">
        <f t="shared" si="1"/>
        <v>0</v>
      </c>
      <c r="H23" s="16">
        <f t="shared" si="2"/>
        <v>0</v>
      </c>
    </row>
    <row r="24" spans="1:8" ht="20.100000000000001" customHeight="1" x14ac:dyDescent="0.2">
      <c r="A24" s="13">
        <v>42223</v>
      </c>
      <c r="B24" s="13" t="s">
        <v>262</v>
      </c>
      <c r="C24" s="16">
        <v>0</v>
      </c>
      <c r="D24" s="60">
        <v>0</v>
      </c>
      <c r="E24" s="60">
        <v>0</v>
      </c>
      <c r="F24" s="60">
        <v>0</v>
      </c>
      <c r="G24" s="60">
        <f t="shared" si="1"/>
        <v>0</v>
      </c>
      <c r="H24" s="16">
        <f t="shared" si="2"/>
        <v>0</v>
      </c>
    </row>
    <row r="25" spans="1:8" ht="20.100000000000001" customHeight="1" x14ac:dyDescent="0.2">
      <c r="A25" s="13">
        <v>42229</v>
      </c>
      <c r="B25" s="13" t="s">
        <v>247</v>
      </c>
      <c r="C25" s="16">
        <v>58625</v>
      </c>
      <c r="D25" s="60">
        <v>0</v>
      </c>
      <c r="E25" s="60">
        <v>0</v>
      </c>
      <c r="F25" s="60">
        <v>0</v>
      </c>
      <c r="G25" s="60">
        <f t="shared" si="1"/>
        <v>0</v>
      </c>
      <c r="H25" s="16">
        <f t="shared" si="2"/>
        <v>58625</v>
      </c>
    </row>
    <row r="26" spans="1:8" ht="20.100000000000001" customHeight="1" x14ac:dyDescent="0.2">
      <c r="A26" s="38">
        <v>4223</v>
      </c>
      <c r="B26" s="38" t="s">
        <v>135</v>
      </c>
      <c r="C26" s="39">
        <f>SUM(C27:C31)</f>
        <v>0</v>
      </c>
      <c r="D26" s="59">
        <v>0</v>
      </c>
      <c r="E26" s="59">
        <v>0</v>
      </c>
      <c r="F26" s="59">
        <v>0</v>
      </c>
      <c r="G26" s="59">
        <f t="shared" si="1"/>
        <v>0</v>
      </c>
      <c r="H26" s="39">
        <f t="shared" si="2"/>
        <v>0</v>
      </c>
    </row>
    <row r="27" spans="1:8" ht="20.100000000000001" customHeight="1" x14ac:dyDescent="0.2">
      <c r="A27" s="13">
        <v>42231</v>
      </c>
      <c r="B27" s="13" t="s">
        <v>136</v>
      </c>
      <c r="C27" s="16">
        <v>0</v>
      </c>
      <c r="D27" s="60">
        <v>0</v>
      </c>
      <c r="E27" s="60">
        <v>0</v>
      </c>
      <c r="F27" s="60">
        <v>0</v>
      </c>
      <c r="G27" s="60">
        <f t="shared" si="1"/>
        <v>0</v>
      </c>
      <c r="H27" s="16">
        <v>0</v>
      </c>
    </row>
    <row r="28" spans="1:8" ht="20.100000000000001" customHeight="1" x14ac:dyDescent="0.2">
      <c r="A28" s="13">
        <v>42232</v>
      </c>
      <c r="B28" s="13" t="s">
        <v>263</v>
      </c>
      <c r="C28" s="16">
        <v>0</v>
      </c>
      <c r="D28" s="60">
        <v>0</v>
      </c>
      <c r="E28" s="60">
        <v>0</v>
      </c>
      <c r="F28" s="60">
        <v>0</v>
      </c>
      <c r="G28" s="60">
        <f t="shared" si="1"/>
        <v>0</v>
      </c>
      <c r="H28" s="16">
        <v>0</v>
      </c>
    </row>
    <row r="29" spans="1:8" ht="20.100000000000001" customHeight="1" x14ac:dyDescent="0.2">
      <c r="A29" s="13">
        <v>42233</v>
      </c>
      <c r="B29" s="13" t="s">
        <v>264</v>
      </c>
      <c r="C29" s="16">
        <v>0</v>
      </c>
      <c r="D29" s="60">
        <v>0</v>
      </c>
      <c r="E29" s="60">
        <v>0</v>
      </c>
      <c r="F29" s="60">
        <v>0</v>
      </c>
      <c r="G29" s="60">
        <f t="shared" si="1"/>
        <v>0</v>
      </c>
      <c r="H29" s="16">
        <v>0</v>
      </c>
    </row>
    <row r="30" spans="1:8" ht="20.100000000000001" customHeight="1" x14ac:dyDescent="0.2">
      <c r="A30" s="13">
        <v>42234</v>
      </c>
      <c r="B30" s="13" t="s">
        <v>265</v>
      </c>
      <c r="C30" s="16">
        <v>0</v>
      </c>
      <c r="D30" s="60">
        <v>0</v>
      </c>
      <c r="E30" s="60">
        <v>0</v>
      </c>
      <c r="F30" s="60">
        <v>0</v>
      </c>
      <c r="G30" s="60">
        <f t="shared" si="1"/>
        <v>0</v>
      </c>
      <c r="H30" s="16">
        <v>0</v>
      </c>
    </row>
    <row r="31" spans="1:8" ht="20.100000000000001" customHeight="1" x14ac:dyDescent="0.2">
      <c r="A31" s="13">
        <v>42239</v>
      </c>
      <c r="B31" s="13" t="s">
        <v>232</v>
      </c>
      <c r="C31" s="16">
        <v>0</v>
      </c>
      <c r="D31" s="60">
        <v>0</v>
      </c>
      <c r="E31" s="60">
        <v>0</v>
      </c>
      <c r="F31" s="60">
        <v>0</v>
      </c>
      <c r="G31" s="60">
        <f t="shared" si="1"/>
        <v>0</v>
      </c>
      <c r="H31" s="16">
        <f t="shared" si="2"/>
        <v>0</v>
      </c>
    </row>
    <row r="32" spans="1:8" ht="20.100000000000001" customHeight="1" x14ac:dyDescent="0.2">
      <c r="A32" s="38">
        <v>4224</v>
      </c>
      <c r="B32" s="38" t="s">
        <v>116</v>
      </c>
      <c r="C32" s="39">
        <f t="shared" ref="C32" si="5">SUM(C33:C35)</f>
        <v>15481672</v>
      </c>
      <c r="D32" s="59">
        <f>D35</f>
        <v>3520750</v>
      </c>
      <c r="E32" s="59">
        <f>E34+E35</f>
        <v>6588750</v>
      </c>
      <c r="F32" s="59">
        <f>F33+F34+F35</f>
        <v>352250</v>
      </c>
      <c r="G32" s="59">
        <f t="shared" si="1"/>
        <v>10461750</v>
      </c>
      <c r="H32" s="39">
        <f t="shared" si="2"/>
        <v>25943422</v>
      </c>
    </row>
    <row r="33" spans="1:8" ht="20.100000000000001" customHeight="1" x14ac:dyDescent="0.2">
      <c r="A33" s="13">
        <v>42241</v>
      </c>
      <c r="B33" s="13" t="s">
        <v>122</v>
      </c>
      <c r="C33" s="16">
        <v>0</v>
      </c>
      <c r="D33" s="60">
        <v>0</v>
      </c>
      <c r="E33" s="60">
        <v>0</v>
      </c>
      <c r="F33" s="60">
        <v>0</v>
      </c>
      <c r="G33" s="60">
        <f t="shared" si="1"/>
        <v>0</v>
      </c>
      <c r="H33" s="16">
        <f t="shared" si="2"/>
        <v>0</v>
      </c>
    </row>
    <row r="34" spans="1:8" ht="20.100000000000001" customHeight="1" x14ac:dyDescent="0.2">
      <c r="A34" s="13">
        <v>422411</v>
      </c>
      <c r="B34" s="13" t="s">
        <v>266</v>
      </c>
      <c r="C34" s="16">
        <v>187500</v>
      </c>
      <c r="D34" s="60"/>
      <c r="E34" s="60">
        <v>1350000</v>
      </c>
      <c r="F34" s="60">
        <v>0</v>
      </c>
      <c r="G34" s="60">
        <f t="shared" si="1"/>
        <v>1350000</v>
      </c>
      <c r="H34" s="16">
        <f t="shared" si="2"/>
        <v>1537500</v>
      </c>
    </row>
    <row r="35" spans="1:8" ht="20.100000000000001" customHeight="1" x14ac:dyDescent="0.2">
      <c r="A35" s="13">
        <v>42242</v>
      </c>
      <c r="B35" s="13" t="s">
        <v>117</v>
      </c>
      <c r="C35" s="16">
        <v>15294172</v>
      </c>
      <c r="D35" s="60">
        <v>3520750</v>
      </c>
      <c r="E35" s="60">
        <v>5238750</v>
      </c>
      <c r="F35" s="60">
        <v>352250</v>
      </c>
      <c r="G35" s="60">
        <f t="shared" si="1"/>
        <v>9111750</v>
      </c>
      <c r="H35" s="16">
        <f t="shared" si="2"/>
        <v>24405922</v>
      </c>
    </row>
    <row r="36" spans="1:8" ht="20.100000000000001" customHeight="1" x14ac:dyDescent="0.2">
      <c r="A36" s="38">
        <v>4225</v>
      </c>
      <c r="B36" s="38" t="s">
        <v>128</v>
      </c>
      <c r="C36" s="39">
        <f t="shared" ref="C36" si="6">SUM(C37:C39)</f>
        <v>0</v>
      </c>
      <c r="D36" s="59">
        <v>0</v>
      </c>
      <c r="E36" s="59">
        <v>0</v>
      </c>
      <c r="F36" s="59">
        <v>0</v>
      </c>
      <c r="G36" s="59">
        <f t="shared" si="1"/>
        <v>0</v>
      </c>
      <c r="H36" s="39">
        <f t="shared" si="2"/>
        <v>0</v>
      </c>
    </row>
    <row r="37" spans="1:8" ht="20.100000000000001" customHeight="1" x14ac:dyDescent="0.2">
      <c r="A37" s="13">
        <v>42251</v>
      </c>
      <c r="B37" s="13" t="s">
        <v>129</v>
      </c>
      <c r="C37" s="16">
        <v>0</v>
      </c>
      <c r="D37" s="60">
        <v>0</v>
      </c>
      <c r="E37" s="60">
        <v>0</v>
      </c>
      <c r="F37" s="60">
        <v>0</v>
      </c>
      <c r="G37" s="60">
        <f t="shared" si="1"/>
        <v>0</v>
      </c>
      <c r="H37" s="16">
        <f t="shared" si="2"/>
        <v>0</v>
      </c>
    </row>
    <row r="38" spans="1:8" ht="20.100000000000001" customHeight="1" x14ac:dyDescent="0.2">
      <c r="A38" s="13">
        <v>42252</v>
      </c>
      <c r="B38" s="13" t="s">
        <v>130</v>
      </c>
      <c r="C38" s="16">
        <v>0</v>
      </c>
      <c r="D38" s="60">
        <v>0</v>
      </c>
      <c r="E38" s="60">
        <v>0</v>
      </c>
      <c r="F38" s="60">
        <v>0</v>
      </c>
      <c r="G38" s="60">
        <f t="shared" si="1"/>
        <v>0</v>
      </c>
      <c r="H38" s="16">
        <f t="shared" si="2"/>
        <v>0</v>
      </c>
    </row>
    <row r="39" spans="1:8" ht="20.100000000000001" customHeight="1" x14ac:dyDescent="0.2">
      <c r="A39" s="13">
        <v>42259</v>
      </c>
      <c r="B39" s="13" t="s">
        <v>233</v>
      </c>
      <c r="C39" s="16">
        <v>0</v>
      </c>
      <c r="D39" s="60">
        <v>0</v>
      </c>
      <c r="E39" s="60">
        <v>0</v>
      </c>
      <c r="F39" s="60">
        <v>0</v>
      </c>
      <c r="G39" s="60">
        <f t="shared" si="1"/>
        <v>0</v>
      </c>
      <c r="H39" s="16">
        <f t="shared" si="2"/>
        <v>0</v>
      </c>
    </row>
    <row r="40" spans="1:8" ht="20.100000000000001" customHeight="1" x14ac:dyDescent="0.2">
      <c r="A40" s="38">
        <v>4227</v>
      </c>
      <c r="B40" s="38" t="s">
        <v>235</v>
      </c>
      <c r="C40" s="39">
        <f t="shared" ref="C40" si="7">SUM(C41:C43)</f>
        <v>0</v>
      </c>
      <c r="D40" s="59">
        <v>0</v>
      </c>
      <c r="E40" s="59">
        <v>0</v>
      </c>
      <c r="F40" s="59">
        <v>0</v>
      </c>
      <c r="G40" s="59">
        <f t="shared" si="1"/>
        <v>0</v>
      </c>
      <c r="H40" s="39">
        <f t="shared" si="2"/>
        <v>0</v>
      </c>
    </row>
    <row r="41" spans="1:8" ht="20.100000000000001" customHeight="1" x14ac:dyDescent="0.2">
      <c r="A41" s="13">
        <v>42271</v>
      </c>
      <c r="B41" s="13" t="s">
        <v>267</v>
      </c>
      <c r="C41" s="16">
        <v>0</v>
      </c>
      <c r="D41" s="60">
        <v>0</v>
      </c>
      <c r="E41" s="60">
        <v>0</v>
      </c>
      <c r="F41" s="60">
        <v>0</v>
      </c>
      <c r="G41" s="60">
        <f t="shared" si="1"/>
        <v>0</v>
      </c>
      <c r="H41" s="16">
        <f t="shared" si="2"/>
        <v>0</v>
      </c>
    </row>
    <row r="42" spans="1:8" ht="20.100000000000001" customHeight="1" x14ac:dyDescent="0.2">
      <c r="A42" s="13">
        <v>42272</v>
      </c>
      <c r="B42" s="13" t="s">
        <v>268</v>
      </c>
      <c r="C42" s="16">
        <v>0</v>
      </c>
      <c r="D42" s="60">
        <v>0</v>
      </c>
      <c r="E42" s="60">
        <v>0</v>
      </c>
      <c r="F42" s="60">
        <v>0</v>
      </c>
      <c r="G42" s="60">
        <f t="shared" si="1"/>
        <v>0</v>
      </c>
      <c r="H42" s="16">
        <f t="shared" si="2"/>
        <v>0</v>
      </c>
    </row>
    <row r="43" spans="1:8" ht="20.100000000000001" customHeight="1" x14ac:dyDescent="0.2">
      <c r="A43" s="13">
        <v>42273</v>
      </c>
      <c r="B43" s="13" t="s">
        <v>236</v>
      </c>
      <c r="C43" s="16">
        <v>0</v>
      </c>
      <c r="D43" s="60">
        <v>0</v>
      </c>
      <c r="E43" s="60">
        <v>0</v>
      </c>
      <c r="F43" s="60">
        <v>0</v>
      </c>
      <c r="G43" s="60">
        <f t="shared" si="1"/>
        <v>0</v>
      </c>
      <c r="H43" s="16">
        <f t="shared" si="2"/>
        <v>0</v>
      </c>
    </row>
    <row r="44" spans="1:8" ht="20.100000000000001" customHeight="1" x14ac:dyDescent="0.2">
      <c r="A44" s="35">
        <v>423</v>
      </c>
      <c r="B44" s="35" t="s">
        <v>118</v>
      </c>
      <c r="C44" s="36">
        <f t="shared" ref="C44" si="8">C45</f>
        <v>290600</v>
      </c>
      <c r="D44" s="58">
        <v>0</v>
      </c>
      <c r="E44" s="58">
        <v>0</v>
      </c>
      <c r="F44" s="58">
        <v>0</v>
      </c>
      <c r="G44" s="58">
        <f t="shared" si="1"/>
        <v>0</v>
      </c>
      <c r="H44" s="36">
        <f t="shared" si="2"/>
        <v>290600</v>
      </c>
    </row>
    <row r="45" spans="1:8" ht="20.100000000000001" customHeight="1" x14ac:dyDescent="0.2">
      <c r="A45" s="38">
        <v>4231</v>
      </c>
      <c r="B45" s="38" t="s">
        <v>119</v>
      </c>
      <c r="C45" s="39">
        <f t="shared" ref="C45" si="9">SUM(C46:C48)</f>
        <v>290600</v>
      </c>
      <c r="D45" s="59">
        <v>0</v>
      </c>
      <c r="E45" s="59">
        <v>0</v>
      </c>
      <c r="F45" s="59">
        <v>0</v>
      </c>
      <c r="G45" s="59">
        <f t="shared" si="1"/>
        <v>0</v>
      </c>
      <c r="H45" s="39">
        <f t="shared" si="2"/>
        <v>290600</v>
      </c>
    </row>
    <row r="46" spans="1:8" ht="20.100000000000001" customHeight="1" x14ac:dyDescent="0.2">
      <c r="A46" s="13">
        <v>42311</v>
      </c>
      <c r="B46" s="13" t="s">
        <v>248</v>
      </c>
      <c r="C46" s="16">
        <v>290600</v>
      </c>
      <c r="D46" s="60">
        <v>0</v>
      </c>
      <c r="E46" s="60">
        <v>0</v>
      </c>
      <c r="F46" s="60">
        <v>0</v>
      </c>
      <c r="G46" s="60">
        <f t="shared" si="1"/>
        <v>0</v>
      </c>
      <c r="H46" s="16">
        <f t="shared" si="2"/>
        <v>290600</v>
      </c>
    </row>
    <row r="47" spans="1:8" ht="20.100000000000001" customHeight="1" x14ac:dyDescent="0.2">
      <c r="A47" s="13">
        <v>42313</v>
      </c>
      <c r="B47" s="13" t="s">
        <v>249</v>
      </c>
      <c r="C47" s="16">
        <v>0</v>
      </c>
      <c r="D47" s="60">
        <v>0</v>
      </c>
      <c r="E47" s="60">
        <v>0</v>
      </c>
      <c r="F47" s="60">
        <v>0</v>
      </c>
      <c r="G47" s="60">
        <f t="shared" si="1"/>
        <v>0</v>
      </c>
      <c r="H47" s="16">
        <f t="shared" si="2"/>
        <v>0</v>
      </c>
    </row>
    <row r="48" spans="1:8" ht="20.100000000000001" customHeight="1" x14ac:dyDescent="0.2">
      <c r="A48" s="13">
        <v>42319</v>
      </c>
      <c r="B48" s="13" t="s">
        <v>269</v>
      </c>
      <c r="C48" s="16">
        <v>0</v>
      </c>
      <c r="D48" s="60">
        <v>0</v>
      </c>
      <c r="E48" s="60">
        <v>0</v>
      </c>
      <c r="F48" s="60">
        <v>0</v>
      </c>
      <c r="G48" s="60">
        <f t="shared" si="1"/>
        <v>0</v>
      </c>
      <c r="H48" s="16">
        <f t="shared" si="2"/>
        <v>0</v>
      </c>
    </row>
    <row r="49" spans="1:8" ht="20.100000000000001" customHeight="1" x14ac:dyDescent="0.2">
      <c r="A49" s="35">
        <v>426</v>
      </c>
      <c r="B49" s="35" t="s">
        <v>131</v>
      </c>
      <c r="C49" s="36">
        <f t="shared" ref="C49" si="10">C50</f>
        <v>27500</v>
      </c>
      <c r="D49" s="58">
        <v>0</v>
      </c>
      <c r="E49" s="58">
        <v>0</v>
      </c>
      <c r="F49" s="58">
        <v>0</v>
      </c>
      <c r="G49" s="58">
        <f t="shared" si="1"/>
        <v>0</v>
      </c>
      <c r="H49" s="36">
        <f t="shared" si="2"/>
        <v>27500</v>
      </c>
    </row>
    <row r="50" spans="1:8" ht="20.100000000000001" customHeight="1" x14ac:dyDescent="0.2">
      <c r="A50" s="38">
        <v>4262</v>
      </c>
      <c r="B50" s="38" t="s">
        <v>132</v>
      </c>
      <c r="C50" s="39">
        <f t="shared" ref="C50" si="11">C51</f>
        <v>27500</v>
      </c>
      <c r="D50" s="59">
        <v>0</v>
      </c>
      <c r="E50" s="59">
        <v>0</v>
      </c>
      <c r="F50" s="59">
        <v>0</v>
      </c>
      <c r="G50" s="59">
        <f t="shared" si="1"/>
        <v>0</v>
      </c>
      <c r="H50" s="39">
        <f t="shared" si="2"/>
        <v>27500</v>
      </c>
    </row>
    <row r="51" spans="1:8" ht="20.100000000000001" customHeight="1" x14ac:dyDescent="0.2">
      <c r="A51" s="13">
        <v>42621</v>
      </c>
      <c r="B51" s="13" t="s">
        <v>132</v>
      </c>
      <c r="C51" s="16">
        <v>27500</v>
      </c>
      <c r="D51" s="60">
        <v>0</v>
      </c>
      <c r="E51" s="60">
        <v>0</v>
      </c>
      <c r="F51" s="60">
        <v>0</v>
      </c>
      <c r="G51" s="60">
        <f t="shared" si="1"/>
        <v>0</v>
      </c>
      <c r="H51" s="16">
        <f t="shared" si="2"/>
        <v>27500</v>
      </c>
    </row>
    <row r="52" spans="1:8" ht="20.100000000000001" customHeight="1" x14ac:dyDescent="0.2">
      <c r="A52" s="32">
        <v>45</v>
      </c>
      <c r="B52" s="32" t="s">
        <v>270</v>
      </c>
      <c r="C52" s="33">
        <f t="shared" ref="C52" si="12">C53</f>
        <v>30872843.460000001</v>
      </c>
      <c r="D52" s="57">
        <v>0</v>
      </c>
      <c r="E52" s="57">
        <v>0</v>
      </c>
      <c r="F52" s="57">
        <f>F53</f>
        <v>539350</v>
      </c>
      <c r="G52" s="57">
        <f t="shared" si="1"/>
        <v>539350</v>
      </c>
      <c r="H52" s="33">
        <f t="shared" si="2"/>
        <v>31412193.460000001</v>
      </c>
    </row>
    <row r="53" spans="1:8" ht="20.100000000000001" customHeight="1" x14ac:dyDescent="0.2">
      <c r="A53" s="35">
        <v>451</v>
      </c>
      <c r="B53" s="35" t="s">
        <v>271</v>
      </c>
      <c r="C53" s="36">
        <f t="shared" ref="C53" si="13">C54</f>
        <v>30872843.460000001</v>
      </c>
      <c r="D53" s="58">
        <v>0</v>
      </c>
      <c r="E53" s="58">
        <v>0</v>
      </c>
      <c r="F53" s="58">
        <f>F54</f>
        <v>539350</v>
      </c>
      <c r="G53" s="58">
        <f t="shared" si="1"/>
        <v>539350</v>
      </c>
      <c r="H53" s="36">
        <f t="shared" si="2"/>
        <v>31412193.460000001</v>
      </c>
    </row>
    <row r="54" spans="1:8" ht="20.100000000000001" customHeight="1" x14ac:dyDescent="0.2">
      <c r="A54" s="38">
        <v>4511</v>
      </c>
      <c r="B54" s="38" t="s">
        <v>271</v>
      </c>
      <c r="C54" s="39">
        <f>SUM(C55:C56)</f>
        <v>30872843.460000001</v>
      </c>
      <c r="D54" s="59">
        <v>0</v>
      </c>
      <c r="E54" s="59">
        <v>0</v>
      </c>
      <c r="F54" s="59">
        <f>F55</f>
        <v>539350</v>
      </c>
      <c r="G54" s="59">
        <f t="shared" si="1"/>
        <v>539350</v>
      </c>
      <c r="H54" s="39">
        <f t="shared" si="2"/>
        <v>31412193.460000001</v>
      </c>
    </row>
    <row r="55" spans="1:8" ht="20.100000000000001" customHeight="1" x14ac:dyDescent="0.2">
      <c r="A55" s="13">
        <v>45111</v>
      </c>
      <c r="B55" s="13" t="s">
        <v>271</v>
      </c>
      <c r="C55" s="16">
        <v>30872843.460000001</v>
      </c>
      <c r="D55" s="60"/>
      <c r="E55" s="60"/>
      <c r="F55" s="60">
        <v>539350</v>
      </c>
      <c r="G55" s="60">
        <f t="shared" si="1"/>
        <v>539350</v>
      </c>
      <c r="H55" s="16">
        <f t="shared" si="2"/>
        <v>31412193.460000001</v>
      </c>
    </row>
    <row r="56" spans="1:8" ht="20.100000000000001" customHeight="1" x14ac:dyDescent="0.2">
      <c r="A56" s="13">
        <v>451111</v>
      </c>
      <c r="B56" s="13" t="s">
        <v>272</v>
      </c>
      <c r="C56" s="16">
        <v>0</v>
      </c>
      <c r="D56" s="60"/>
      <c r="E56" s="60"/>
      <c r="F56" s="60"/>
      <c r="G56" s="60">
        <v>0</v>
      </c>
      <c r="H56" s="16">
        <f t="shared" si="2"/>
        <v>0</v>
      </c>
    </row>
    <row r="57" spans="1:8" ht="15.75" customHeight="1" x14ac:dyDescent="0.2">
      <c r="C57" s="1"/>
      <c r="D57" s="61"/>
      <c r="E57" s="61"/>
      <c r="F57" s="61"/>
      <c r="G57" s="1"/>
      <c r="H57" s="1"/>
    </row>
  </sheetData>
  <mergeCells count="1">
    <mergeCell ref="A1:H1"/>
  </mergeCells>
  <phoneticPr fontId="1" type="noConversion"/>
  <pageMargins left="0.70866141732283472" right="0.39370078740157483" top="0.78740157480314965" bottom="0.59055118110236227" header="0.39370078740157483" footer="0.39370078740157483"/>
  <pageSetup paperSize="8" scale="75" fitToHeight="0" orientation="landscape" horizontalDpi="300" verticalDpi="300" r:id="rId1"/>
  <headerFooter alignWithMargins="0">
    <oddHeader>&amp;L&amp;"Calibri,Uobičajeno"&amp;9Upravno vijeće
.12.2020. godine&amp;C&amp;"Calibri,Uobičajeno"&amp;9Financijski plan prihoda i rashoda za 2020. godinu - IV rebalans&amp;R&amp;"Calibri,Uobičajeno"&amp;9 . sjednica
Točka . dnevnog reda</oddHeader>
    <oddFooter>&amp;L&amp;"Calibri,Uobičajeno"&amp;9Nastavni zavod za javno zdravstvo Dr. "Andrija Štampar"&amp;C&amp;"Calibri,Uobičajeno"&amp;9Plan 2020 - rashodi 4&amp;R&amp;"Calibri,Uobičajeno"&amp;9&amp;P/&amp;N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8E0F81-48D6-4833-A4DD-50681FD961A9}">
  <ds:schemaRefs>
    <ds:schemaRef ds:uri="http://purl.org/dc/dcmitype/"/>
    <ds:schemaRef ds:uri="http://purl.org/dc/elements/1.1/"/>
    <ds:schemaRef ds:uri="03d24e22-eef8-4b30-952a-8ab5e9aeaf1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4462D3-14DA-4D10-A4F7-0C1DA034E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AD670B-A7A4-458E-8B5E-89B4B7843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Plan 2020 - prihodi 6</vt:lpstr>
      <vt:lpstr>Plan 2020 - rashodi 3</vt:lpstr>
      <vt:lpstr>Plan 2020 - rashodi 4</vt:lpstr>
      <vt:lpstr>'Plan 2020 - prihodi 6'!Ispis_naslova</vt:lpstr>
      <vt:lpstr>'Plan 2020 - rashodi 3'!Ispis_naslova</vt:lpstr>
      <vt:lpstr>'Plan 2020 - rashodi 4'!Ispis_naslova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2021-01-11T13:28:56Z</cp:lastPrinted>
  <dcterms:created xsi:type="dcterms:W3CDTF">2012-12-16T10:33:18Z</dcterms:created>
  <dcterms:modified xsi:type="dcterms:W3CDTF">2021-02-15T15:53:39Z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