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ikus\OneDrive - Nastavni zavod za javno zdravstvo Dr. Andrija Štampar\Desktop\Upravno vijeće 18. sjednica\"/>
    </mc:Choice>
  </mc:AlternateContent>
  <xr:revisionPtr revIDLastSave="0" documentId="10_ncr:100000_{39D41BA4-EC12-4827-B2AE-ED8AD29299CC}" xr6:coauthVersionLast="31" xr6:coauthVersionMax="31" xr10:uidLastSave="{00000000-0000-0000-0000-000000000000}"/>
  <bookViews>
    <workbookView xWindow="0" yWindow="0" windowWidth="28800" windowHeight="11625" xr2:uid="{00000000-000D-0000-FFFF-FFFF00000000}"/>
  </bookViews>
  <sheets>
    <sheet name="PLAN RASHODA" sheetId="2" r:id="rId1"/>
  </sheets>
  <definedNames>
    <definedName name="_xlnm.Print_Titles" localSheetId="0">'PLAN RASHODA'!$1:$5</definedName>
  </definedNames>
  <calcPr calcId="179017"/>
</workbook>
</file>

<file path=xl/calcChain.xml><?xml version="1.0" encoding="utf-8"?>
<calcChain xmlns="http://schemas.openxmlformats.org/spreadsheetml/2006/main">
  <c r="Q34" i="2" l="1"/>
  <c r="Q86" i="2"/>
  <c r="Q35" i="2"/>
  <c r="P35" i="2"/>
  <c r="P17" i="2"/>
  <c r="Q17" i="2" s="1"/>
  <c r="P9" i="2"/>
  <c r="Q9" i="2" s="1"/>
  <c r="P22" i="2"/>
  <c r="O20" i="2"/>
  <c r="D9" i="2"/>
  <c r="D101" i="2" l="1"/>
  <c r="D100" i="2" s="1"/>
  <c r="D99" i="2" s="1"/>
  <c r="E101" i="2"/>
  <c r="E100" i="2" s="1"/>
  <c r="E99" i="2" s="1"/>
  <c r="F101" i="2"/>
  <c r="F100" i="2" s="1"/>
  <c r="F99" i="2" s="1"/>
  <c r="G101" i="2"/>
  <c r="G100" i="2" s="1"/>
  <c r="G99" i="2" s="1"/>
  <c r="H101" i="2"/>
  <c r="H100" i="2" s="1"/>
  <c r="H99" i="2" s="1"/>
  <c r="I101" i="2"/>
  <c r="I100" i="2" s="1"/>
  <c r="I99" i="2" s="1"/>
  <c r="J101" i="2"/>
  <c r="J100" i="2" s="1"/>
  <c r="J99" i="2" s="1"/>
  <c r="K101" i="2"/>
  <c r="K100" i="2" s="1"/>
  <c r="K99" i="2" s="1"/>
  <c r="L101" i="2"/>
  <c r="L100" i="2" s="1"/>
  <c r="L99" i="2" s="1"/>
  <c r="M101" i="2"/>
  <c r="M100" i="2" s="1"/>
  <c r="M99" i="2" s="1"/>
  <c r="N101" i="2"/>
  <c r="N100" i="2" s="1"/>
  <c r="N99" i="2" s="1"/>
  <c r="D97" i="2"/>
  <c r="D96" i="2" s="1"/>
  <c r="E97" i="2"/>
  <c r="E96" i="2" s="1"/>
  <c r="F97" i="2"/>
  <c r="F96" i="2" s="1"/>
  <c r="G97" i="2"/>
  <c r="G96" i="2" s="1"/>
  <c r="H97" i="2"/>
  <c r="H96" i="2" s="1"/>
  <c r="I97" i="2"/>
  <c r="I96" i="2" s="1"/>
  <c r="J97" i="2"/>
  <c r="J96" i="2" s="1"/>
  <c r="K97" i="2"/>
  <c r="K96" i="2" s="1"/>
  <c r="L97" i="2"/>
  <c r="L96" i="2" s="1"/>
  <c r="M97" i="2"/>
  <c r="M96" i="2" s="1"/>
  <c r="N97" i="2"/>
  <c r="N96" i="2" s="1"/>
  <c r="P97" i="2"/>
  <c r="Q97" i="2"/>
  <c r="Q96" i="2" s="1"/>
  <c r="D92" i="2"/>
  <c r="E92" i="2"/>
  <c r="F92" i="2"/>
  <c r="G92" i="2"/>
  <c r="H92" i="2"/>
  <c r="I92" i="2"/>
  <c r="J92" i="2"/>
  <c r="K92" i="2"/>
  <c r="L92" i="2"/>
  <c r="M92" i="2"/>
  <c r="N92" i="2"/>
  <c r="D90" i="2"/>
  <c r="E90" i="2"/>
  <c r="F90" i="2"/>
  <c r="G90" i="2"/>
  <c r="H90" i="2"/>
  <c r="I90" i="2"/>
  <c r="J90" i="2"/>
  <c r="K90" i="2"/>
  <c r="L90" i="2"/>
  <c r="M90" i="2"/>
  <c r="N90" i="2"/>
  <c r="D82" i="2"/>
  <c r="E82" i="2"/>
  <c r="F82" i="2"/>
  <c r="G82" i="2"/>
  <c r="H82" i="2"/>
  <c r="I82" i="2"/>
  <c r="J82" i="2"/>
  <c r="K82" i="2"/>
  <c r="L82" i="2"/>
  <c r="M82" i="2"/>
  <c r="N82" i="2"/>
  <c r="D80" i="2"/>
  <c r="E80" i="2"/>
  <c r="F80" i="2"/>
  <c r="G80" i="2"/>
  <c r="H80" i="2"/>
  <c r="I80" i="2"/>
  <c r="J80" i="2"/>
  <c r="K80" i="2"/>
  <c r="L80" i="2"/>
  <c r="M80" i="2"/>
  <c r="N80" i="2"/>
  <c r="D76" i="2"/>
  <c r="D75" i="2" s="1"/>
  <c r="E76" i="2"/>
  <c r="E75" i="2" s="1"/>
  <c r="F76" i="2"/>
  <c r="F75" i="2" s="1"/>
  <c r="G76" i="2"/>
  <c r="G75" i="2" s="1"/>
  <c r="H76" i="2"/>
  <c r="H75" i="2" s="1"/>
  <c r="I76" i="2"/>
  <c r="I75" i="2" s="1"/>
  <c r="J76" i="2"/>
  <c r="J75" i="2" s="1"/>
  <c r="K76" i="2"/>
  <c r="K75" i="2" s="1"/>
  <c r="L76" i="2"/>
  <c r="L75" i="2" s="1"/>
  <c r="M76" i="2"/>
  <c r="M75" i="2" s="1"/>
  <c r="N76" i="2"/>
  <c r="N75" i="2" s="1"/>
  <c r="D70" i="2"/>
  <c r="E70" i="2"/>
  <c r="F70" i="2"/>
  <c r="G70" i="2"/>
  <c r="H70" i="2"/>
  <c r="I70" i="2"/>
  <c r="J70" i="2"/>
  <c r="K70" i="2"/>
  <c r="L70" i="2"/>
  <c r="M70" i="2"/>
  <c r="N70" i="2"/>
  <c r="D68" i="2"/>
  <c r="E68" i="2"/>
  <c r="F68" i="2"/>
  <c r="G68" i="2"/>
  <c r="H68" i="2"/>
  <c r="I68" i="2"/>
  <c r="J68" i="2"/>
  <c r="K68" i="2"/>
  <c r="L68" i="2"/>
  <c r="M68" i="2"/>
  <c r="N68" i="2"/>
  <c r="D62" i="2"/>
  <c r="E62" i="2"/>
  <c r="F62" i="2"/>
  <c r="G62" i="2"/>
  <c r="H62" i="2"/>
  <c r="I62" i="2"/>
  <c r="J62" i="2"/>
  <c r="K62" i="2"/>
  <c r="L62" i="2"/>
  <c r="M62" i="2"/>
  <c r="N62" i="2"/>
  <c r="D56" i="2"/>
  <c r="E56" i="2"/>
  <c r="F56" i="2"/>
  <c r="G56" i="2"/>
  <c r="H56" i="2"/>
  <c r="I56" i="2"/>
  <c r="J56" i="2"/>
  <c r="K56" i="2"/>
  <c r="L56" i="2"/>
  <c r="M56" i="2"/>
  <c r="N56" i="2"/>
  <c r="D53" i="2"/>
  <c r="E53" i="2"/>
  <c r="F53" i="2"/>
  <c r="G53" i="2"/>
  <c r="H53" i="2"/>
  <c r="I53" i="2"/>
  <c r="J53" i="2"/>
  <c r="K53" i="2"/>
  <c r="L53" i="2"/>
  <c r="M53" i="2"/>
  <c r="N53" i="2"/>
  <c r="D44" i="2"/>
  <c r="E44" i="2"/>
  <c r="F44" i="2"/>
  <c r="G44" i="2"/>
  <c r="H44" i="2"/>
  <c r="I44" i="2"/>
  <c r="J44" i="2"/>
  <c r="K44" i="2"/>
  <c r="L44" i="2"/>
  <c r="M44" i="2"/>
  <c r="N44" i="2"/>
  <c r="O44" i="2"/>
  <c r="D42" i="2"/>
  <c r="E42" i="2"/>
  <c r="F42" i="2"/>
  <c r="G42" i="2"/>
  <c r="H42" i="2"/>
  <c r="I42" i="2"/>
  <c r="J42" i="2"/>
  <c r="K42" i="2"/>
  <c r="L42" i="2"/>
  <c r="M42" i="2"/>
  <c r="N42" i="2"/>
  <c r="O42" i="2"/>
  <c r="D32" i="2"/>
  <c r="E32" i="2"/>
  <c r="F32" i="2"/>
  <c r="G32" i="2"/>
  <c r="H32" i="2"/>
  <c r="I32" i="2"/>
  <c r="J32" i="2"/>
  <c r="K32" i="2"/>
  <c r="L32" i="2"/>
  <c r="M32" i="2"/>
  <c r="N32" i="2"/>
  <c r="O32" i="2"/>
  <c r="D25" i="2"/>
  <c r="E25" i="2"/>
  <c r="F25" i="2"/>
  <c r="G25" i="2"/>
  <c r="H25" i="2"/>
  <c r="I25" i="2"/>
  <c r="J25" i="2"/>
  <c r="K25" i="2"/>
  <c r="L25" i="2"/>
  <c r="M25" i="2"/>
  <c r="N25" i="2"/>
  <c r="O25" i="2"/>
  <c r="D20" i="2"/>
  <c r="E20" i="2"/>
  <c r="F20" i="2"/>
  <c r="G20" i="2"/>
  <c r="H20" i="2"/>
  <c r="I20" i="2"/>
  <c r="J20" i="2"/>
  <c r="K20" i="2"/>
  <c r="L20" i="2"/>
  <c r="M20" i="2"/>
  <c r="N20" i="2"/>
  <c r="D13" i="2"/>
  <c r="E13" i="2"/>
  <c r="F13" i="2"/>
  <c r="G13" i="2"/>
  <c r="H13" i="2"/>
  <c r="I13" i="2"/>
  <c r="J13" i="2"/>
  <c r="K13" i="2"/>
  <c r="L13" i="2"/>
  <c r="M13" i="2"/>
  <c r="N13" i="2"/>
  <c r="O13" i="2"/>
  <c r="D8" i="2"/>
  <c r="E8" i="2"/>
  <c r="F8" i="2"/>
  <c r="G8" i="2"/>
  <c r="H8" i="2"/>
  <c r="I8" i="2"/>
  <c r="J8" i="2"/>
  <c r="K8" i="2"/>
  <c r="L8" i="2"/>
  <c r="M8" i="2"/>
  <c r="N8" i="2"/>
  <c r="O8" i="2"/>
  <c r="K67" i="2" l="1"/>
  <c r="N67" i="2"/>
  <c r="J67" i="2"/>
  <c r="F67" i="2"/>
  <c r="P96" i="2"/>
  <c r="O19" i="2"/>
  <c r="L52" i="2"/>
  <c r="H52" i="2"/>
  <c r="D52" i="2"/>
  <c r="K52" i="2"/>
  <c r="G52" i="2"/>
  <c r="N52" i="2"/>
  <c r="J52" i="2"/>
  <c r="F52" i="2"/>
  <c r="L19" i="2"/>
  <c r="G19" i="2"/>
  <c r="M67" i="2"/>
  <c r="I67" i="2"/>
  <c r="M52" i="2"/>
  <c r="I52" i="2"/>
  <c r="E52" i="2"/>
  <c r="E67" i="2"/>
  <c r="L67" i="2"/>
  <c r="H67" i="2"/>
  <c r="D67" i="2"/>
  <c r="K19" i="2"/>
  <c r="M19" i="2"/>
  <c r="I19" i="2"/>
  <c r="G67" i="2"/>
  <c r="E19" i="2"/>
  <c r="H19" i="2"/>
  <c r="D19" i="2"/>
  <c r="N19" i="2"/>
  <c r="J19" i="2"/>
  <c r="F19" i="2"/>
  <c r="O102" i="2" l="1"/>
  <c r="O98" i="2"/>
  <c r="O95" i="2"/>
  <c r="O93" i="2"/>
  <c r="O91" i="2"/>
  <c r="O89" i="2"/>
  <c r="O88" i="2"/>
  <c r="O87" i="2"/>
  <c r="O86" i="2"/>
  <c r="O85" i="2"/>
  <c r="O84" i="2"/>
  <c r="O83" i="2"/>
  <c r="O81" i="2"/>
  <c r="O78" i="2"/>
  <c r="O77" i="2"/>
  <c r="O73" i="2"/>
  <c r="O72" i="2"/>
  <c r="O71" i="2"/>
  <c r="O69" i="2"/>
  <c r="O66" i="2"/>
  <c r="O65" i="2"/>
  <c r="O63" i="2"/>
  <c r="O60" i="2"/>
  <c r="P59" i="2"/>
  <c r="Q59" i="2" s="1"/>
  <c r="P58" i="2"/>
  <c r="Q58" i="2" s="1"/>
  <c r="P57" i="2"/>
  <c r="O55" i="2"/>
  <c r="O54" i="2"/>
  <c r="P43" i="2"/>
  <c r="P42" i="2" s="1"/>
  <c r="P16" i="2"/>
  <c r="P13" i="2"/>
  <c r="N94" i="2"/>
  <c r="N79" i="2" s="1"/>
  <c r="N74" i="2" s="1"/>
  <c r="N64" i="2"/>
  <c r="N61" i="2" s="1"/>
  <c r="N15" i="2"/>
  <c r="N7" i="2" s="1"/>
  <c r="F94" i="2"/>
  <c r="F79" i="2" s="1"/>
  <c r="F74" i="2" s="1"/>
  <c r="F64" i="2"/>
  <c r="F61" i="2" s="1"/>
  <c r="F15" i="2"/>
  <c r="F7" i="2" s="1"/>
  <c r="N6" i="2" l="1"/>
  <c r="N103" i="2" s="1"/>
  <c r="P66" i="2"/>
  <c r="Q66" i="2" s="1"/>
  <c r="O82" i="2"/>
  <c r="P93" i="2"/>
  <c r="O92" i="2"/>
  <c r="P8" i="2"/>
  <c r="P55" i="2"/>
  <c r="Q55" i="2" s="1"/>
  <c r="P69" i="2"/>
  <c r="O68" i="2"/>
  <c r="P77" i="2"/>
  <c r="O76" i="2"/>
  <c r="P95" i="2"/>
  <c r="Q95" i="2" s="1"/>
  <c r="P44" i="2"/>
  <c r="P63" i="2"/>
  <c r="O62" i="2"/>
  <c r="P71" i="2"/>
  <c r="O70" i="2"/>
  <c r="P78" i="2"/>
  <c r="Q78" i="2" s="1"/>
  <c r="O97" i="2"/>
  <c r="P54" i="2"/>
  <c r="P53" i="2" s="1"/>
  <c r="O53" i="2"/>
  <c r="P73" i="2"/>
  <c r="Q73" i="2" s="1"/>
  <c r="P32" i="2"/>
  <c r="P60" i="2"/>
  <c r="Q60" i="2" s="1"/>
  <c r="O56" i="2"/>
  <c r="F6" i="2"/>
  <c r="P20" i="2"/>
  <c r="P25" i="2"/>
  <c r="P65" i="2"/>
  <c r="Q65" i="2" s="1"/>
  <c r="P72" i="2"/>
  <c r="Q72" i="2" s="1"/>
  <c r="P81" i="2"/>
  <c r="O80" i="2"/>
  <c r="P90" i="2"/>
  <c r="O90" i="2"/>
  <c r="P102" i="2"/>
  <c r="O101" i="2"/>
  <c r="Q43" i="2"/>
  <c r="Q42" i="2" s="1"/>
  <c r="Q18" i="2"/>
  <c r="Q8" i="2"/>
  <c r="Q20" i="2"/>
  <c r="Q16" i="2"/>
  <c r="P15" i="2"/>
  <c r="Q57" i="2"/>
  <c r="Q14" i="2"/>
  <c r="Q13" i="2" s="1"/>
  <c r="Q25" i="2"/>
  <c r="Q44" i="2"/>
  <c r="Q32" i="2"/>
  <c r="F103" i="2" l="1"/>
  <c r="Q56" i="2"/>
  <c r="Q54" i="2"/>
  <c r="Q53" i="2" s="1"/>
  <c r="P56" i="2"/>
  <c r="P52" i="2" s="1"/>
  <c r="Q82" i="2"/>
  <c r="P19" i="2"/>
  <c r="O100" i="2"/>
  <c r="Q77" i="2"/>
  <c r="Q76" i="2" s="1"/>
  <c r="Q75" i="2" s="1"/>
  <c r="P76" i="2"/>
  <c r="P75" i="2" s="1"/>
  <c r="Q15" i="2"/>
  <c r="Q7" i="2" s="1"/>
  <c r="O67" i="2"/>
  <c r="Q93" i="2"/>
  <c r="Q92" i="2" s="1"/>
  <c r="P92" i="2"/>
  <c r="Q90" i="2"/>
  <c r="Q19" i="2"/>
  <c r="Q102" i="2"/>
  <c r="Q101" i="2" s="1"/>
  <c r="Q100" i="2" s="1"/>
  <c r="Q99" i="2" s="1"/>
  <c r="P101" i="2"/>
  <c r="P100" i="2" s="1"/>
  <c r="P99" i="2" s="1"/>
  <c r="Q81" i="2"/>
  <c r="Q80" i="2" s="1"/>
  <c r="P80" i="2"/>
  <c r="P7" i="2"/>
  <c r="Q71" i="2"/>
  <c r="Q70" i="2" s="1"/>
  <c r="P70" i="2"/>
  <c r="P82" i="2"/>
  <c r="O52" i="2"/>
  <c r="O96" i="2"/>
  <c r="Q63" i="2"/>
  <c r="Q62" i="2" s="1"/>
  <c r="P62" i="2"/>
  <c r="O75" i="2"/>
  <c r="Q69" i="2"/>
  <c r="Q68" i="2" s="1"/>
  <c r="P68" i="2"/>
  <c r="D15" i="2"/>
  <c r="D7" i="2" s="1"/>
  <c r="Q67" i="2" l="1"/>
  <c r="Q52" i="2"/>
  <c r="P67" i="2"/>
  <c r="O99" i="2"/>
  <c r="L15" i="2"/>
  <c r="L7" i="2" s="1"/>
  <c r="M15" i="2"/>
  <c r="M7" i="2" s="1"/>
  <c r="E15" i="2" l="1"/>
  <c r="E7" i="2" s="1"/>
  <c r="G15" i="2"/>
  <c r="G7" i="2" s="1"/>
  <c r="I15" i="2"/>
  <c r="I7" i="2" s="1"/>
  <c r="J15" i="2"/>
  <c r="J7" i="2" s="1"/>
  <c r="K15" i="2"/>
  <c r="K7" i="2" s="1"/>
  <c r="C15" i="2"/>
  <c r="C101" i="2" l="1"/>
  <c r="C100" i="2" s="1"/>
  <c r="C99" i="2" s="1"/>
  <c r="C97" i="2"/>
  <c r="C96" i="2" s="1"/>
  <c r="D94" i="2"/>
  <c r="D79" i="2" s="1"/>
  <c r="D74" i="2" s="1"/>
  <c r="E94" i="2"/>
  <c r="E79" i="2" s="1"/>
  <c r="E74" i="2" s="1"/>
  <c r="G94" i="2"/>
  <c r="G79" i="2" s="1"/>
  <c r="G74" i="2" s="1"/>
  <c r="H94" i="2"/>
  <c r="H79" i="2" s="1"/>
  <c r="H74" i="2" s="1"/>
  <c r="I94" i="2"/>
  <c r="I79" i="2" s="1"/>
  <c r="I74" i="2" s="1"/>
  <c r="J94" i="2"/>
  <c r="J79" i="2" s="1"/>
  <c r="J74" i="2" s="1"/>
  <c r="K94" i="2"/>
  <c r="K79" i="2" s="1"/>
  <c r="K74" i="2" s="1"/>
  <c r="L94" i="2"/>
  <c r="L79" i="2" s="1"/>
  <c r="L74" i="2" s="1"/>
  <c r="M94" i="2"/>
  <c r="M79" i="2" s="1"/>
  <c r="M74" i="2" s="1"/>
  <c r="C94" i="2"/>
  <c r="C92" i="2"/>
  <c r="C90" i="2"/>
  <c r="C82" i="2"/>
  <c r="C80" i="2"/>
  <c r="C76" i="2"/>
  <c r="C75" i="2" s="1"/>
  <c r="C70" i="2"/>
  <c r="C68" i="2"/>
  <c r="D64" i="2"/>
  <c r="D61" i="2" s="1"/>
  <c r="D6" i="2" s="1"/>
  <c r="E64" i="2"/>
  <c r="E61" i="2" s="1"/>
  <c r="E6" i="2" s="1"/>
  <c r="G64" i="2"/>
  <c r="G61" i="2" s="1"/>
  <c r="G6" i="2" s="1"/>
  <c r="H64" i="2"/>
  <c r="H61" i="2" s="1"/>
  <c r="I64" i="2"/>
  <c r="I61" i="2" s="1"/>
  <c r="I6" i="2" s="1"/>
  <c r="J64" i="2"/>
  <c r="J61" i="2" s="1"/>
  <c r="J6" i="2" s="1"/>
  <c r="K64" i="2"/>
  <c r="K61" i="2" s="1"/>
  <c r="K6" i="2" s="1"/>
  <c r="L64" i="2"/>
  <c r="L61" i="2" s="1"/>
  <c r="L6" i="2" s="1"/>
  <c r="M64" i="2"/>
  <c r="M61" i="2" s="1"/>
  <c r="M6" i="2" s="1"/>
  <c r="C64" i="2"/>
  <c r="C62" i="2"/>
  <c r="C56" i="2"/>
  <c r="C53" i="2"/>
  <c r="C44" i="2"/>
  <c r="C42" i="2"/>
  <c r="C32" i="2"/>
  <c r="C25" i="2"/>
  <c r="C20" i="2"/>
  <c r="C13" i="2"/>
  <c r="C8" i="2"/>
  <c r="K103" i="2" l="1"/>
  <c r="G103" i="2"/>
  <c r="J103" i="2"/>
  <c r="M103" i="2"/>
  <c r="I103" i="2"/>
  <c r="D103" i="2"/>
  <c r="E103" i="2"/>
  <c r="L103" i="2"/>
  <c r="O64" i="2"/>
  <c r="C79" i="2"/>
  <c r="C74" i="2" s="1"/>
  <c r="O94" i="2"/>
  <c r="C61" i="2"/>
  <c r="C7" i="2"/>
  <c r="C52" i="2"/>
  <c r="C67" i="2"/>
  <c r="C19" i="2"/>
  <c r="P94" i="2" l="1"/>
  <c r="O79" i="2"/>
  <c r="P64" i="2"/>
  <c r="O61" i="2"/>
  <c r="C6" i="2"/>
  <c r="C103" i="2" s="1"/>
  <c r="H15" i="2"/>
  <c r="H7" i="2" s="1"/>
  <c r="H6" i="2" s="1"/>
  <c r="H103" i="2" l="1"/>
  <c r="Q64" i="2"/>
  <c r="Q61" i="2" s="1"/>
  <c r="Q6" i="2" s="1"/>
  <c r="P61" i="2"/>
  <c r="P6" i="2" s="1"/>
  <c r="O74" i="2"/>
  <c r="Q94" i="2"/>
  <c r="Q79" i="2" s="1"/>
  <c r="Q74" i="2" s="1"/>
  <c r="P79" i="2"/>
  <c r="O15" i="2"/>
  <c r="P74" i="2" l="1"/>
  <c r="Q103" i="2"/>
  <c r="O7" i="2"/>
  <c r="O6" i="2" s="1"/>
  <c r="P103" i="2" l="1"/>
  <c r="O103" i="2" l="1"/>
</calcChain>
</file>

<file path=xl/sharedStrings.xml><?xml version="1.0" encoding="utf-8"?>
<sst xmlns="http://schemas.openxmlformats.org/spreadsheetml/2006/main" count="120" uniqueCount="114">
  <si>
    <t>Vlastiti prihodi</t>
  </si>
  <si>
    <t>Prihodi za posebne namjene</t>
  </si>
  <si>
    <t>Pomoći</t>
  </si>
  <si>
    <t>Namjenski primici od zaduživanja</t>
  </si>
  <si>
    <t>A</t>
  </si>
  <si>
    <t>Šifra</t>
  </si>
  <si>
    <t>Naziv</t>
  </si>
  <si>
    <t>Opći prihodi i primici                HZZO</t>
  </si>
  <si>
    <t>Opći prihodi i primici                GRAD ZAGREB</t>
  </si>
  <si>
    <t xml:space="preserve">Opći prihodi i primici Decentralizrana   </t>
  </si>
  <si>
    <t>Donacije</t>
  </si>
  <si>
    <t>Prihodi od nefinancijske imovine i nadoknade šteta s osnova osiguranja</t>
  </si>
  <si>
    <t>RASHODI POSLOVANJA</t>
  </si>
  <si>
    <t>Plaće</t>
  </si>
  <si>
    <t>Plaće za redovan rad</t>
  </si>
  <si>
    <t>Plaće za prekovremeni rad</t>
  </si>
  <si>
    <t>Plaća za posebne uvjete rada</t>
  </si>
  <si>
    <t>Ostali rashodi za zaposlene</t>
  </si>
  <si>
    <t>Doprinosi na plaće</t>
  </si>
  <si>
    <t>Materijalni rashodi</t>
  </si>
  <si>
    <t>Službena putovanja</t>
  </si>
  <si>
    <t>Stručno usavršavanje  zaposlenika</t>
  </si>
  <si>
    <t>Rashodi za materijal i energiju</t>
  </si>
  <si>
    <t>Materijal i sirovine</t>
  </si>
  <si>
    <t>Energija</t>
  </si>
  <si>
    <t>Sitni inventar i autogume</t>
  </si>
  <si>
    <t>Službena radna odjeća i obuća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</si>
  <si>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</si>
  <si>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</si>
  <si>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</si>
  <si>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</si>
  <si>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</si>
  <si>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</si>
  <si>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</si>
  <si>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</si>
  <si>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</si>
  <si>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Naknade troškova osobama izvan radnog odnosa</t>
  </si>
  <si>
    <t>Premije osiguranja</t>
  </si>
  <si>
    <t>Reprezentacija</t>
  </si>
  <si>
    <t>Članarine i norme</t>
  </si>
  <si>
    <t>Pristojbe i naknade</t>
  </si>
  <si>
    <t>Troškovih sudskih postupaka</t>
  </si>
  <si>
    <t>Ostali nespomenuti rashodi poslovanja</t>
  </si>
  <si>
    <t>Ostali financijski rashodi</t>
  </si>
  <si>
    <t>Bankarske usluge i usluge platnog prometa</t>
  </si>
  <si>
    <t>Negativne tečajne razlike</t>
  </si>
  <si>
    <t>Zatezne kamate</t>
  </si>
  <si>
    <t>Ostali nespomenuti financijski rashodi</t>
  </si>
  <si>
    <t xml:space="preserve">Naknade građanima i kućanstvima na temelju osiguranja i druge naknade </t>
  </si>
  <si>
    <t>Naknade građanima i kućanstvima u novcu</t>
  </si>
  <si>
    <t>Ostale naknade građanima i kućanstvima iz proračuna</t>
  </si>
  <si>
    <t xml:space="preserve">Ostali rashodi </t>
  </si>
  <si>
    <t>Tekuće donacije</t>
  </si>
  <si>
    <t>Tekuće donacije u novcu</t>
  </si>
  <si>
    <t>Naknade šteta pravnim i fizičkim osobama</t>
  </si>
  <si>
    <t>Naknade pteta zaposlenicima po sud.odlukama</t>
  </si>
  <si>
    <t>Ugovorene kazne i ostale naknade šteta</t>
  </si>
  <si>
    <t>Rashodi za nabavu neproizvedene dugotrajne imovine</t>
  </si>
  <si>
    <t>Licence (računalne)</t>
  </si>
  <si>
    <t>Građevinski objekti</t>
  </si>
  <si>
    <t>Poslovni objekti</t>
  </si>
  <si>
    <t>Uredska oprema i namještaj</t>
  </si>
  <si>
    <t>Komunikacijska oprema</t>
  </si>
  <si>
    <t>Sportska i glazbena oprema</t>
  </si>
  <si>
    <t>Knjige</t>
  </si>
  <si>
    <t>Ulaganje u računalne programe</t>
  </si>
  <si>
    <t>SVEUKUPNO RASHODI</t>
  </si>
  <si>
    <t>Plaće u naravi</t>
  </si>
  <si>
    <t>Kazne, penali i naknadne štete</t>
  </si>
  <si>
    <t>Ostala nematerijalna imovina</t>
  </si>
  <si>
    <t>Naknade građanima i kućanstvima u naravi</t>
  </si>
  <si>
    <t>Kamate za primljene kredite i zajmove</t>
  </si>
  <si>
    <t xml:space="preserve">Kamate za primljene kredite </t>
  </si>
  <si>
    <t>Izdaci za dane zajmove i depozite</t>
  </si>
  <si>
    <t>Izdaci za depozite i jamčevne pologe</t>
  </si>
  <si>
    <t>Izdaci za depozite u kreditnim i ostalim financijskim institucijama - tuzemni</t>
  </si>
  <si>
    <t>Financijski rashodi</t>
  </si>
  <si>
    <t>Kamate za primljene kredite i zajmove od institucija javnog sektora</t>
  </si>
  <si>
    <t>Nematerijalna imovina</t>
  </si>
  <si>
    <t>Postrojenja i oprema</t>
  </si>
  <si>
    <t>Prijevozna sredstva</t>
  </si>
  <si>
    <t>Rashodi za usluge</t>
  </si>
  <si>
    <t>Aktivnost: Z100001</t>
  </si>
  <si>
    <t xml:space="preserve"> PLAN RASHODA I IZDATAKA  ZDRAVSTVENIH USTANOVA KOJIMA JE OSNIVAČ GRAD ZAGREB ZA   2019.-2021.</t>
  </si>
  <si>
    <t xml:space="preserve">           PLAN RASHODA I IZDATAKA PO IZVORIMA PRIHODA ZA 2019.</t>
  </si>
  <si>
    <t>UKUPNO PLAN ZA 2019.</t>
  </si>
  <si>
    <t>Rashodi za zaposlene</t>
  </si>
  <si>
    <t>Doprinosi MIO</t>
  </si>
  <si>
    <t>Doprinosi za obvezno zdravstveno osiguranje</t>
  </si>
  <si>
    <t>Doprinosi za obvezno osiguranje u slučaju nezaposlenosti</t>
  </si>
  <si>
    <t>Naknade troškova zaposlenima</t>
  </si>
  <si>
    <t>Naknade za prijevoz, za rad na terenu i odvojeni život</t>
  </si>
  <si>
    <t>Ostale naknade troškova zaposlenima</t>
  </si>
  <si>
    <t>Uredski materijal i ostali materijalni  rashodi</t>
  </si>
  <si>
    <t>Materijal i dijelovi za tekuće i investicijsko održavanje</t>
  </si>
  <si>
    <t>Naknade za rad članovima predstavničkih i izvršnih tijela i upravnih vijeća</t>
  </si>
  <si>
    <t>Rashodi za nabavu nefinancijske imovine</t>
  </si>
  <si>
    <t>Rashodi za nabavu proizvedene dugotrajne imovine</t>
  </si>
  <si>
    <t>Oprema za održavanje i zaštitu</t>
  </si>
  <si>
    <t>Medicinska i laboratorijska oprema</t>
  </si>
  <si>
    <t>Instrumenti, uređaji i strojevi</t>
  </si>
  <si>
    <t>Uređaji, strojevi i oprema za ostale namjene</t>
  </si>
  <si>
    <t>Prijevozna sredstva u cestovnom prometu</t>
  </si>
  <si>
    <t>Knjige, umjetnička djela i ostale izložbene vrijednosti</t>
  </si>
  <si>
    <t>Nematerijalna proizvedena imovina</t>
  </si>
  <si>
    <t>Rashodi za dodatna ulaganja na nefinancijskoj imovini</t>
  </si>
  <si>
    <t>Dodatna ulaganja na građevinskim objektima</t>
  </si>
  <si>
    <t>Izdaci za financijsku imovinu i otplate zajmova</t>
  </si>
  <si>
    <t>NAZIV ZDRAVSTVENE USTANOVE: Nastavni zavod za javno zdravstvo "Dr. Andrija Štampar"</t>
  </si>
  <si>
    <t xml:space="preserve">Opći prihodi i primici       </t>
  </si>
  <si>
    <t>92 - Višak prihoda iz ranijih razdoblja</t>
  </si>
  <si>
    <t xml:space="preserve"> PLAN ZA 2018.</t>
  </si>
  <si>
    <t>PROJEKCIJA PLAN ZA 2020.</t>
  </si>
  <si>
    <t>PROJEKCIJA PLAN ZA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</si>
</sst>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sz val="10"/>
      <color indexed="8"/>
      <name val="MS Sans Serif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10"/>
      <color indexed="8"/>
      <name val="MS Sans Serif"/>
      <family val="2"/>
      <charset val="238"/>
    </font>
    <font>
      <b/>
      <sz val="11"/>
      <color indexed="8"/>
      <name val="Calibri"/>
      <family val="2"/>
      <charset val="238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9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13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4" fillId="8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9" borderId="1" applyNumberFormat="0" applyAlignment="0" applyProtection="0"/>
    <xf numFmtId="0" fontId="12" fillId="0" borderId="6" applyNumberFormat="0" applyFill="0" applyAlignment="0" applyProtection="0"/>
    <xf numFmtId="0" fontId="13" fillId="9" borderId="0" applyNumberFormat="0" applyBorder="0" applyAlignment="0" applyProtection="0"/>
    <xf numFmtId="0" fontId="15" fillId="0" borderId="7" applyNumberFormat="0" applyFill="0" applyAlignment="0" applyProtection="0"/>
    <xf numFmtId="0" fontId="14" fillId="0" borderId="0"/>
  </cellStyleXfs>
  <cellXfs count="95">
    <xf numFmtId="0" fontId="0" fillId="0" borderId="0" xfId="0"/>
    <xf numFmtId="0" fontId="16" fillId="0" borderId="8" xfId="1" applyFont="1" applyBorder="1"/>
    <xf numFmtId="0" fontId="17" fillId="21" borderId="8" xfId="0" applyNumberFormat="1" applyFont="1" applyFill="1" applyBorder="1" applyAlignment="1">
      <alignment horizontal="center"/>
    </xf>
    <xf numFmtId="0" fontId="17" fillId="21" borderId="8" xfId="0" applyNumberFormat="1" applyFont="1" applyFill="1" applyBorder="1" applyAlignment="1">
      <alignment horizontal="left"/>
    </xf>
    <xf numFmtId="0" fontId="17" fillId="0" borderId="8" xfId="0" applyNumberFormat="1" applyFont="1" applyFill="1" applyBorder="1" applyAlignment="1">
      <alignment horizontal="center"/>
    </xf>
    <xf numFmtId="0" fontId="17" fillId="0" borderId="8" xfId="0" applyNumberFormat="1" applyFont="1" applyFill="1" applyBorder="1" applyAlignment="1">
      <alignment horizontal="left"/>
    </xf>
    <xf numFmtId="3" fontId="17" fillId="0" borderId="8" xfId="0" applyNumberFormat="1" applyFont="1" applyFill="1" applyBorder="1" applyAlignment="1">
      <alignment horizontal="right"/>
    </xf>
    <xf numFmtId="0" fontId="16" fillId="0" borderId="8" xfId="0" applyNumberFormat="1" applyFont="1" applyBorder="1" applyAlignment="1">
      <alignment horizontal="center"/>
    </xf>
    <xf numFmtId="0" fontId="16" fillId="0" borderId="8" xfId="0" applyNumberFormat="1" applyFont="1" applyBorder="1" applyAlignment="1">
      <alignment horizontal="left"/>
    </xf>
    <xf numFmtId="3" fontId="16" fillId="0" borderId="8" xfId="0" applyNumberFormat="1" applyFont="1" applyBorder="1" applyAlignment="1">
      <alignment horizontal="right"/>
    </xf>
    <xf numFmtId="0" fontId="17" fillId="0" borderId="8" xfId="0" applyNumberFormat="1" applyFont="1" applyFill="1" applyBorder="1"/>
    <xf numFmtId="3" fontId="17" fillId="21" borderId="8" xfId="0" applyNumberFormat="1" applyFont="1" applyFill="1" applyBorder="1" applyAlignment="1">
      <alignment horizontal="right"/>
    </xf>
    <xf numFmtId="0" fontId="17" fillId="0" borderId="8" xfId="0" applyNumberFormat="1" applyFont="1" applyFill="1" applyBorder="1" applyAlignment="1">
      <alignment horizontal="center" vertical="top"/>
    </xf>
    <xf numFmtId="0" fontId="17" fillId="0" borderId="8" xfId="0" applyNumberFormat="1" applyFont="1" applyFill="1" applyBorder="1" applyAlignment="1">
      <alignment horizontal="left" vertical="top" wrapText="1"/>
    </xf>
    <xf numFmtId="3" fontId="17" fillId="0" borderId="8" xfId="0" applyNumberFormat="1" applyFont="1" applyFill="1" applyBorder="1" applyAlignment="1">
      <alignment horizontal="right" vertical="center" wrapText="1"/>
    </xf>
    <xf numFmtId="0" fontId="16" fillId="0" borderId="8" xfId="0" applyNumberFormat="1" applyFont="1" applyFill="1" applyBorder="1" applyAlignment="1">
      <alignment horizontal="center"/>
    </xf>
    <xf numFmtId="0" fontId="16" fillId="0" borderId="8" xfId="0" applyNumberFormat="1" applyFont="1" applyFill="1" applyBorder="1" applyAlignment="1">
      <alignment horizontal="left" vertical="center" wrapText="1"/>
    </xf>
    <xf numFmtId="3" fontId="16" fillId="0" borderId="8" xfId="0" applyNumberFormat="1" applyFont="1" applyFill="1" applyBorder="1" applyAlignment="1">
      <alignment horizontal="right"/>
    </xf>
    <xf numFmtId="0" fontId="17" fillId="0" borderId="8" xfId="0" applyNumberFormat="1" applyFont="1" applyFill="1" applyBorder="1" applyAlignment="1">
      <alignment horizontal="left" vertical="top"/>
    </xf>
    <xf numFmtId="3" fontId="17" fillId="0" borderId="8" xfId="0" applyNumberFormat="1" applyFont="1" applyFill="1" applyBorder="1" applyAlignment="1">
      <alignment horizontal="right" vertical="top"/>
    </xf>
    <xf numFmtId="0" fontId="17" fillId="21" borderId="8" xfId="0" applyNumberFormat="1" applyFont="1" applyFill="1" applyBorder="1" applyAlignment="1">
      <alignment horizontal="center" vertical="top"/>
    </xf>
    <xf numFmtId="0" fontId="17" fillId="21" borderId="8" xfId="0" applyNumberFormat="1" applyFont="1" applyFill="1" applyBorder="1" applyAlignment="1">
      <alignment horizontal="left" vertical="top"/>
    </xf>
    <xf numFmtId="3" fontId="17" fillId="21" borderId="8" xfId="0" applyNumberFormat="1" applyFont="1" applyFill="1" applyBorder="1" applyAlignment="1">
      <alignment horizontal="right" vertical="top"/>
    </xf>
    <xf numFmtId="0" fontId="16" fillId="0" borderId="8" xfId="0" applyNumberFormat="1" applyFont="1" applyBorder="1" applyAlignment="1">
      <alignment horizontal="center" vertical="top"/>
    </xf>
    <xf numFmtId="0" fontId="16" fillId="0" borderId="8" xfId="0" applyNumberFormat="1" applyFont="1" applyBorder="1" applyAlignment="1">
      <alignment horizontal="left" vertical="top"/>
    </xf>
    <xf numFmtId="3" fontId="16" fillId="0" borderId="8" xfId="0" applyNumberFormat="1" applyFont="1" applyBorder="1" applyAlignment="1">
      <alignment horizontal="right" vertical="top"/>
    </xf>
    <xf numFmtId="3" fontId="17" fillId="0" borderId="8" xfId="0" applyNumberFormat="1" applyFont="1" applyBorder="1" applyAlignment="1">
      <alignment horizontal="right" vertical="top"/>
    </xf>
    <xf numFmtId="0" fontId="17" fillId="0" borderId="8" xfId="0" applyNumberFormat="1" applyFont="1" applyBorder="1" applyAlignment="1">
      <alignment horizontal="center"/>
    </xf>
    <xf numFmtId="0" fontId="17" fillId="0" borderId="8" xfId="1" applyNumberFormat="1" applyFont="1" applyBorder="1" applyAlignment="1">
      <alignment horizontal="left" wrapText="1"/>
    </xf>
    <xf numFmtId="3" fontId="17" fillId="0" borderId="8" xfId="0" applyNumberFormat="1" applyFont="1" applyBorder="1" applyAlignment="1">
      <alignment horizontal="right"/>
    </xf>
    <xf numFmtId="0" fontId="16" fillId="0" borderId="8" xfId="1" applyNumberFormat="1" applyFont="1" applyBorder="1" applyAlignment="1">
      <alignment horizontal="left" wrapText="1"/>
    </xf>
    <xf numFmtId="0" fontId="17" fillId="0" borderId="8" xfId="0" applyNumberFormat="1" applyFont="1" applyBorder="1" applyAlignment="1">
      <alignment horizontal="center" vertical="top"/>
    </xf>
    <xf numFmtId="0" fontId="17" fillId="0" borderId="8" xfId="0" applyNumberFormat="1" applyFont="1" applyBorder="1" applyAlignment="1">
      <alignment horizontal="left" vertical="top"/>
    </xf>
    <xf numFmtId="0" fontId="17" fillId="0" borderId="8" xfId="0" applyNumberFormat="1" applyFont="1" applyBorder="1" applyAlignment="1">
      <alignment horizontal="left"/>
    </xf>
    <xf numFmtId="0" fontId="16" fillId="0" borderId="8" xfId="0" applyNumberFormat="1" applyFont="1" applyBorder="1" applyAlignment="1">
      <alignment horizontal="center" vertical="center"/>
    </xf>
    <xf numFmtId="0" fontId="16" fillId="0" borderId="8" xfId="0" applyNumberFormat="1" applyFont="1" applyBorder="1" applyAlignment="1">
      <alignment horizontal="left" vertical="center" wrapText="1"/>
    </xf>
    <xf numFmtId="3" fontId="16" fillId="0" borderId="8" xfId="0" applyNumberFormat="1" applyFont="1" applyFill="1" applyBorder="1" applyAlignment="1">
      <alignment horizontal="right" vertical="center"/>
    </xf>
    <xf numFmtId="3" fontId="17" fillId="0" borderId="8" xfId="0" applyNumberFormat="1" applyFont="1" applyFill="1" applyBorder="1" applyAlignment="1">
      <alignment horizontal="right" vertical="center"/>
    </xf>
    <xf numFmtId="0" fontId="16" fillId="0" borderId="8" xfId="1" applyNumberFormat="1" applyFont="1" applyBorder="1" applyAlignment="1">
      <alignment horizontal="left"/>
    </xf>
    <xf numFmtId="0" fontId="16" fillId="0" borderId="8" xfId="0" applyNumberFormat="1" applyFont="1" applyBorder="1" applyAlignment="1">
      <alignment horizontal="center" wrapText="1"/>
    </xf>
    <xf numFmtId="0" fontId="16" fillId="0" borderId="8" xfId="0" applyNumberFormat="1" applyFont="1" applyBorder="1" applyAlignment="1">
      <alignment horizontal="left" vertical="top" wrapText="1"/>
    </xf>
    <xf numFmtId="3" fontId="16" fillId="0" borderId="8" xfId="0" applyNumberFormat="1" applyFont="1" applyBorder="1" applyAlignment="1">
      <alignment wrapText="1"/>
    </xf>
    <xf numFmtId="0" fontId="16" fillId="0" borderId="8" xfId="0" applyNumberFormat="1" applyFont="1" applyBorder="1" applyAlignment="1">
      <alignment horizontal="center" vertical="top" wrapText="1"/>
    </xf>
    <xf numFmtId="0" fontId="16" fillId="0" borderId="8" xfId="0" applyNumberFormat="1" applyFont="1" applyBorder="1" applyAlignment="1">
      <alignment horizontal="left" wrapText="1"/>
    </xf>
    <xf numFmtId="3" fontId="16" fillId="0" borderId="8" xfId="0" applyNumberFormat="1" applyFont="1" applyBorder="1" applyAlignment="1">
      <alignment horizontal="right" wrapText="1"/>
    </xf>
    <xf numFmtId="3" fontId="16" fillId="0" borderId="8" xfId="0" applyNumberFormat="1" applyFont="1" applyBorder="1" applyAlignment="1">
      <alignment horizontal="right" vertical="center"/>
    </xf>
    <xf numFmtId="0" fontId="16" fillId="0" borderId="8" xfId="38" applyNumberFormat="1" applyFont="1" applyBorder="1" applyAlignment="1">
      <alignment horizontal="left"/>
    </xf>
    <xf numFmtId="0" fontId="17" fillId="24" borderId="8" xfId="0" applyNumberFormat="1" applyFont="1" applyFill="1" applyBorder="1" applyAlignment="1">
      <alignment horizontal="center"/>
    </xf>
    <xf numFmtId="0" fontId="17" fillId="24" borderId="8" xfId="0" applyNumberFormat="1" applyFont="1" applyFill="1" applyBorder="1" applyAlignment="1">
      <alignment horizontal="left"/>
    </xf>
    <xf numFmtId="3" fontId="17" fillId="24" borderId="8" xfId="0" applyNumberFormat="1" applyFont="1" applyFill="1" applyBorder="1" applyAlignment="1">
      <alignment horizontal="right"/>
    </xf>
    <xf numFmtId="0" fontId="17" fillId="25" borderId="8" xfId="0" applyNumberFormat="1" applyFont="1" applyFill="1" applyBorder="1" applyAlignment="1">
      <alignment horizontal="center" wrapText="1"/>
    </xf>
    <xf numFmtId="0" fontId="17" fillId="25" borderId="8" xfId="0" applyNumberFormat="1" applyFont="1" applyFill="1" applyBorder="1" applyAlignment="1">
      <alignment horizontal="left" vertical="top" wrapText="1"/>
    </xf>
    <xf numFmtId="3" fontId="17" fillId="25" borderId="8" xfId="0" applyNumberFormat="1" applyFont="1" applyFill="1" applyBorder="1" applyAlignment="1">
      <alignment horizontal="right" wrapText="1"/>
    </xf>
    <xf numFmtId="0" fontId="17" fillId="25" borderId="8" xfId="0" applyNumberFormat="1" applyFont="1" applyFill="1" applyBorder="1" applyAlignment="1">
      <alignment horizontal="center"/>
    </xf>
    <xf numFmtId="0" fontId="17" fillId="25" borderId="8" xfId="0" applyNumberFormat="1" applyFont="1" applyFill="1" applyBorder="1" applyAlignment="1">
      <alignment horizontal="left"/>
    </xf>
    <xf numFmtId="3" fontId="17" fillId="25" borderId="8" xfId="0" applyNumberFormat="1" applyFont="1" applyFill="1" applyBorder="1" applyAlignment="1">
      <alignment horizontal="right"/>
    </xf>
    <xf numFmtId="0" fontId="18" fillId="0" borderId="0" xfId="0" applyFont="1"/>
    <xf numFmtId="0" fontId="16" fillId="0" borderId="8" xfId="0" applyNumberFormat="1" applyFont="1" applyFill="1" applyBorder="1" applyAlignment="1">
      <alignment horizontal="left"/>
    </xf>
    <xf numFmtId="0" fontId="17" fillId="0" borderId="0" xfId="1" applyNumberFormat="1" applyFont="1" applyFill="1" applyBorder="1" applyAlignment="1" applyProtection="1">
      <alignment horizontal="center"/>
    </xf>
    <xf numFmtId="0" fontId="17" fillId="0" borderId="8" xfId="1" applyNumberFormat="1" applyFont="1" applyFill="1" applyBorder="1" applyAlignment="1" applyProtection="1">
      <alignment horizontal="left"/>
    </xf>
    <xf numFmtId="0" fontId="16" fillId="0" borderId="8" xfId="1" applyFont="1" applyBorder="1" applyAlignment="1">
      <alignment horizontal="right"/>
    </xf>
    <xf numFmtId="0" fontId="17" fillId="0" borderId="8" xfId="1" applyNumberFormat="1" applyFont="1" applyFill="1" applyBorder="1" applyAlignment="1" applyProtection="1"/>
    <xf numFmtId="0" fontId="17" fillId="18" borderId="8" xfId="1" applyNumberFormat="1" applyFont="1" applyFill="1" applyBorder="1" applyAlignment="1" applyProtection="1">
      <alignment horizontal="center" vertical="center" wrapText="1"/>
    </xf>
    <xf numFmtId="0" fontId="17" fillId="20" borderId="8" xfId="0" applyNumberFormat="1" applyFont="1" applyFill="1" applyBorder="1" applyAlignment="1" applyProtection="1">
      <alignment horizontal="center"/>
    </xf>
    <xf numFmtId="0" fontId="17" fillId="20" borderId="8" xfId="0" applyNumberFormat="1" applyFont="1" applyFill="1" applyBorder="1" applyAlignment="1" applyProtection="1">
      <alignment wrapText="1"/>
    </xf>
    <xf numFmtId="3" fontId="17" fillId="20" borderId="8" xfId="0" applyNumberFormat="1" applyFont="1" applyFill="1" applyBorder="1" applyAlignment="1" applyProtection="1">
      <alignment vertical="center" wrapText="1"/>
    </xf>
    <xf numFmtId="0" fontId="17" fillId="0" borderId="8" xfId="0" applyNumberFormat="1" applyFont="1" applyFill="1" applyBorder="1" applyAlignment="1" applyProtection="1">
      <alignment horizontal="center"/>
    </xf>
    <xf numFmtId="0" fontId="17" fillId="0" borderId="8" xfId="0" applyNumberFormat="1" applyFont="1" applyFill="1" applyBorder="1" applyAlignment="1" applyProtection="1">
      <alignment wrapText="1"/>
    </xf>
    <xf numFmtId="0" fontId="16" fillId="0" borderId="8" xfId="0" applyNumberFormat="1" applyFont="1" applyFill="1" applyBorder="1" applyAlignment="1" applyProtection="1">
      <alignment horizontal="center"/>
    </xf>
    <xf numFmtId="0" fontId="16" fillId="0" borderId="8" xfId="0" applyNumberFormat="1" applyFont="1" applyFill="1" applyBorder="1" applyAlignment="1" applyProtection="1">
      <alignment wrapText="1"/>
    </xf>
    <xf numFmtId="3" fontId="16" fillId="0" borderId="8" xfId="0" applyNumberFormat="1" applyFont="1" applyFill="1" applyBorder="1" applyAlignment="1" applyProtection="1">
      <alignment horizontal="right"/>
    </xf>
    <xf numFmtId="3" fontId="16" fillId="0" borderId="8" xfId="0" applyNumberFormat="1" applyFont="1" applyFill="1" applyBorder="1" applyAlignment="1" applyProtection="1"/>
    <xf numFmtId="3" fontId="17" fillId="0" borderId="8" xfId="0" applyNumberFormat="1" applyFont="1" applyFill="1" applyBorder="1" applyAlignment="1" applyProtection="1">
      <alignment horizontal="right"/>
    </xf>
    <xf numFmtId="0" fontId="17" fillId="25" borderId="8" xfId="0" applyNumberFormat="1" applyFont="1" applyFill="1" applyBorder="1" applyAlignment="1" applyProtection="1">
      <alignment horizontal="center"/>
    </xf>
    <xf numFmtId="0" fontId="17" fillId="25" borderId="8" xfId="0" applyNumberFormat="1" applyFont="1" applyFill="1" applyBorder="1" applyAlignment="1" applyProtection="1">
      <alignment wrapText="1"/>
    </xf>
    <xf numFmtId="3" fontId="17" fillId="25" borderId="8" xfId="0" applyNumberFormat="1" applyFont="1" applyFill="1" applyBorder="1" applyAlignment="1" applyProtection="1">
      <alignment horizontal="right"/>
    </xf>
    <xf numFmtId="0" fontId="17" fillId="22" borderId="8" xfId="0" applyNumberFormat="1" applyFont="1" applyFill="1" applyBorder="1" applyAlignment="1" applyProtection="1">
      <alignment horizontal="center"/>
    </xf>
    <xf numFmtId="0" fontId="17" fillId="22" borderId="8" xfId="0" applyNumberFormat="1" applyFont="1" applyFill="1" applyBorder="1" applyAlignment="1" applyProtection="1">
      <alignment wrapText="1"/>
    </xf>
    <xf numFmtId="3" fontId="17" fillId="22" borderId="8" xfId="0" applyNumberFormat="1" applyFont="1" applyFill="1" applyBorder="1" applyAlignment="1" applyProtection="1">
      <alignment horizontal="right"/>
    </xf>
    <xf numFmtId="0" fontId="17" fillId="23" borderId="8" xfId="0" applyNumberFormat="1" applyFont="1" applyFill="1" applyBorder="1" applyAlignment="1" applyProtection="1">
      <alignment horizontal="center"/>
    </xf>
    <xf numFmtId="0" fontId="17" fillId="23" borderId="8" xfId="0" applyNumberFormat="1" applyFont="1" applyFill="1" applyBorder="1" applyAlignment="1" applyProtection="1">
      <alignment wrapText="1"/>
    </xf>
    <xf numFmtId="3" fontId="17" fillId="23" borderId="8" xfId="0" applyNumberFormat="1" applyFont="1" applyFill="1" applyBorder="1" applyAlignment="1" applyProtection="1">
      <alignment horizontal="right"/>
    </xf>
    <xf numFmtId="0" fontId="17" fillId="19" borderId="8" xfId="0" applyNumberFormat="1" applyFont="1" applyFill="1" applyBorder="1" applyAlignment="1" applyProtection="1">
      <alignment horizontal="center"/>
    </xf>
    <xf numFmtId="0" fontId="17" fillId="19" borderId="8" xfId="0" applyNumberFormat="1" applyFont="1" applyFill="1" applyBorder="1" applyAlignment="1" applyProtection="1">
      <alignment wrapText="1"/>
    </xf>
    <xf numFmtId="3" fontId="17" fillId="19" borderId="8" xfId="0" applyNumberFormat="1" applyFont="1" applyFill="1" applyBorder="1" applyAlignment="1" applyProtection="1">
      <alignment horizontal="right"/>
    </xf>
    <xf numFmtId="0" fontId="18" fillId="0" borderId="0" xfId="0" applyFont="1" applyAlignment="1">
      <alignment horizontal="right"/>
    </xf>
    <xf numFmtId="0" fontId="18" fillId="0" borderId="0" xfId="0" applyFont="1" applyFill="1"/>
    <xf numFmtId="0" fontId="18" fillId="0" borderId="0" xfId="0" applyFont="1" applyBorder="1"/>
    <xf numFmtId="0" fontId="19" fillId="0" borderId="0" xfId="0" applyFont="1" applyBorder="1"/>
    <xf numFmtId="3" fontId="18" fillId="0" borderId="0" xfId="0" applyNumberFormat="1" applyFont="1"/>
    <xf numFmtId="0" fontId="17" fillId="0" borderId="0" xfId="1" applyNumberFormat="1" applyFont="1" applyFill="1" applyBorder="1" applyAlignment="1" applyProtection="1">
      <alignment horizontal="center" vertical="center"/>
    </xf>
    <xf numFmtId="0" fontId="17" fillId="0" borderId="0" xfId="1" applyNumberFormat="1" applyFont="1" applyFill="1" applyBorder="1" applyAlignment="1" applyProtection="1">
      <alignment horizontal="left" wrapText="1"/>
    </xf>
    <xf numFmtId="0" fontId="17" fillId="0" borderId="9" xfId="1" applyNumberFormat="1" applyFont="1" applyFill="1" applyBorder="1" applyAlignment="1" applyProtection="1">
      <alignment horizontal="center"/>
    </xf>
    <xf numFmtId="0" fontId="17" fillId="0" borderId="10" xfId="1" applyNumberFormat="1" applyFont="1" applyFill="1" applyBorder="1" applyAlignment="1" applyProtection="1">
      <alignment horizontal="center"/>
    </xf>
    <xf numFmtId="0" fontId="17" fillId="0" borderId="11" xfId="1" applyNumberFormat="1" applyFont="1" applyFill="1" applyBorder="1" applyAlignment="1" applyProtection="1">
      <alignment horizontal="center"/>
    </xf>
  </cellXfs>
  <cellStyles count="39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Calculation 2" xfId="27" xr:uid="{00000000-0005-0000-0000-000019000000}"/>
    <cellStyle name="Check Cell 2" xfId="28" xr:uid="{00000000-0005-0000-0000-00001A000000}"/>
    <cellStyle name="Explanatory Text 2" xfId="29" xr:uid="{00000000-0005-0000-0000-00001B000000}"/>
    <cellStyle name="Heading 1 2" xfId="30" xr:uid="{00000000-0005-0000-0000-00001C000000}"/>
    <cellStyle name="Heading 2 2" xfId="31" xr:uid="{00000000-0005-0000-0000-00001D000000}"/>
    <cellStyle name="Heading 3 2" xfId="32" xr:uid="{00000000-0005-0000-0000-00001E000000}"/>
    <cellStyle name="Heading 4 2" xfId="33" xr:uid="{00000000-0005-0000-0000-00001F000000}"/>
    <cellStyle name="Input 2" xfId="34" xr:uid="{00000000-0005-0000-0000-000020000000}"/>
    <cellStyle name="Linked Cell 2" xfId="35" xr:uid="{00000000-0005-0000-0000-000021000000}"/>
    <cellStyle name="Neutral 2" xfId="36" xr:uid="{00000000-0005-0000-0000-000022000000}"/>
    <cellStyle name="Normal 2" xfId="1" xr:uid="{00000000-0005-0000-0000-000024000000}"/>
    <cellStyle name="Normal 3" xfId="38" xr:uid="{00000000-0005-0000-0000-000025000000}"/>
    <cellStyle name="Normalno" xfId="0" builtinId="0"/>
    <cellStyle name="Total 2" xfId="37" xr:uid="{00000000-0005-0000-0000-00002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05"/>
  <sheetViews>
    <sheetView tabSelected="1" zoomScale="85" zoomScaleNormal="85" workbookViewId="0">
      <pane ySplit="1" topLeftCell="A2" activePane="bottomLeft" state="frozen"/>
      <selection pane="bottomLeft" activeCell="G14" sqref="G14"/>
    </sheetView>
  </sheetViews>
  <sheetFormatPr defaultColWidth="9" defaultRowHeight="15" x14ac:dyDescent="0.25"/>
  <cols>
    <col min="1" max="1" width="6.28515625" style="56" customWidth="1"/>
    <col min="2" max="2" width="62" style="56" bestFit="1" customWidth="1"/>
    <col min="3" max="3" width="15.7109375" style="85" customWidth="1"/>
    <col min="4" max="17" width="15.7109375" style="56" customWidth="1"/>
    <col min="18" max="16384" width="9" style="56"/>
  </cols>
  <sheetData>
    <row r="1" spans="1:17" x14ac:dyDescent="0.25">
      <c r="H1" s="86"/>
      <c r="I1" s="86"/>
      <c r="N1" s="86"/>
    </row>
    <row r="2" spans="1:17" s="86" customFormat="1" x14ac:dyDescent="0.25">
      <c r="A2" s="90" t="s">
        <v>83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</row>
    <row r="3" spans="1:17" s="86" customFormat="1" x14ac:dyDescent="0.25">
      <c r="A3" s="58"/>
      <c r="B3" s="91" t="s">
        <v>108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</row>
    <row r="4" spans="1:17" x14ac:dyDescent="0.25">
      <c r="A4" s="59" t="s">
        <v>4</v>
      </c>
      <c r="B4" s="1" t="s">
        <v>82</v>
      </c>
      <c r="C4" s="60"/>
      <c r="D4" s="92" t="s">
        <v>84</v>
      </c>
      <c r="E4" s="93"/>
      <c r="F4" s="93"/>
      <c r="G4" s="93"/>
      <c r="H4" s="93"/>
      <c r="I4" s="93"/>
      <c r="J4" s="93"/>
      <c r="K4" s="93"/>
      <c r="L4" s="93"/>
      <c r="M4" s="93"/>
      <c r="N4" s="93"/>
      <c r="O4" s="94"/>
      <c r="P4" s="61"/>
      <c r="Q4" s="61"/>
    </row>
    <row r="5" spans="1:17" ht="60" x14ac:dyDescent="0.25">
      <c r="A5" s="62" t="s">
        <v>5</v>
      </c>
      <c r="B5" s="62" t="s">
        <v>6</v>
      </c>
      <c r="C5" s="62" t="s">
        <v>111</v>
      </c>
      <c r="D5" s="62" t="s">
        <v>7</v>
      </c>
      <c r="E5" s="62" t="s">
        <v>8</v>
      </c>
      <c r="F5" s="62" t="s">
        <v>109</v>
      </c>
      <c r="G5" s="62" t="s">
        <v>9</v>
      </c>
      <c r="H5" s="62" t="s">
        <v>0</v>
      </c>
      <c r="I5" s="62" t="s">
        <v>1</v>
      </c>
      <c r="J5" s="62" t="s">
        <v>2</v>
      </c>
      <c r="K5" s="62" t="s">
        <v>10</v>
      </c>
      <c r="L5" s="62" t="s">
        <v>11</v>
      </c>
      <c r="M5" s="62" t="s">
        <v>3</v>
      </c>
      <c r="N5" s="62" t="s">
        <v>110</v>
      </c>
      <c r="O5" s="62" t="s">
        <v>85</v>
      </c>
      <c r="P5" s="62" t="s">
        <v>112</v>
      </c>
      <c r="Q5" s="62" t="s">
        <v>113</v>
      </c>
    </row>
    <row r="6" spans="1:17" x14ac:dyDescent="0.25">
      <c r="A6" s="63">
        <v>3</v>
      </c>
      <c r="B6" s="64" t="s">
        <v>12</v>
      </c>
      <c r="C6" s="65">
        <f>C7+C19+C52+C61+C67</f>
        <v>94837500</v>
      </c>
      <c r="D6" s="65">
        <f>D7+D19+D52+D61+D67</f>
        <v>45177000</v>
      </c>
      <c r="E6" s="65">
        <f t="shared" ref="E6:Q6" si="0">E7+E19+E52+E61+E67</f>
        <v>850000</v>
      </c>
      <c r="F6" s="65">
        <f t="shared" si="0"/>
        <v>715870</v>
      </c>
      <c r="G6" s="65">
        <f t="shared" si="0"/>
        <v>0</v>
      </c>
      <c r="H6" s="65">
        <f t="shared" si="0"/>
        <v>47425000</v>
      </c>
      <c r="I6" s="65">
        <f t="shared" si="0"/>
        <v>0</v>
      </c>
      <c r="J6" s="65">
        <f t="shared" si="0"/>
        <v>3748735</v>
      </c>
      <c r="K6" s="65">
        <f t="shared" si="0"/>
        <v>0</v>
      </c>
      <c r="L6" s="65">
        <f t="shared" si="0"/>
        <v>125000</v>
      </c>
      <c r="M6" s="65">
        <f t="shared" si="0"/>
        <v>0</v>
      </c>
      <c r="N6" s="65">
        <f t="shared" si="0"/>
        <v>4000000</v>
      </c>
      <c r="O6" s="65">
        <f>O7+O19+O52+O61+O67</f>
        <v>102041604.8</v>
      </c>
      <c r="P6" s="65">
        <f t="shared" si="0"/>
        <v>100615650.2</v>
      </c>
      <c r="Q6" s="65">
        <f t="shared" si="0"/>
        <v>99420445.650000006</v>
      </c>
    </row>
    <row r="7" spans="1:17" x14ac:dyDescent="0.25">
      <c r="A7" s="2">
        <v>31</v>
      </c>
      <c r="B7" s="3" t="s">
        <v>86</v>
      </c>
      <c r="C7" s="11">
        <f>C8+C13+C15</f>
        <v>60330000</v>
      </c>
      <c r="D7" s="11">
        <f t="shared" ref="D7:Q7" si="1">D8+D13+D15</f>
        <v>30920000</v>
      </c>
      <c r="E7" s="11">
        <f t="shared" si="1"/>
        <v>565000</v>
      </c>
      <c r="F7" s="11">
        <f t="shared" si="1"/>
        <v>0</v>
      </c>
      <c r="G7" s="11">
        <f t="shared" si="1"/>
        <v>0</v>
      </c>
      <c r="H7" s="11">
        <f t="shared" si="1"/>
        <v>34097600</v>
      </c>
      <c r="I7" s="11">
        <f t="shared" si="1"/>
        <v>0</v>
      </c>
      <c r="J7" s="11">
        <f t="shared" si="1"/>
        <v>2119400</v>
      </c>
      <c r="K7" s="11">
        <f t="shared" si="1"/>
        <v>0</v>
      </c>
      <c r="L7" s="11">
        <f t="shared" si="1"/>
        <v>0</v>
      </c>
      <c r="M7" s="11">
        <f t="shared" si="1"/>
        <v>0</v>
      </c>
      <c r="N7" s="11">
        <f t="shared" si="1"/>
        <v>0</v>
      </c>
      <c r="O7" s="11">
        <f t="shared" si="1"/>
        <v>67702000</v>
      </c>
      <c r="P7" s="11">
        <f t="shared" si="1"/>
        <v>66152000</v>
      </c>
      <c r="Q7" s="11">
        <f t="shared" si="1"/>
        <v>66162000</v>
      </c>
    </row>
    <row r="8" spans="1:17" x14ac:dyDescent="0.25">
      <c r="A8" s="4">
        <v>311</v>
      </c>
      <c r="B8" s="5" t="s">
        <v>13</v>
      </c>
      <c r="C8" s="6">
        <f>SUM(C9:C12)</f>
        <v>49840000</v>
      </c>
      <c r="D8" s="6">
        <f t="shared" ref="D8:Q8" si="2">SUM(D9:D12)</f>
        <v>26540000</v>
      </c>
      <c r="E8" s="6">
        <f t="shared" si="2"/>
        <v>475000</v>
      </c>
      <c r="F8" s="6">
        <f t="shared" si="2"/>
        <v>0</v>
      </c>
      <c r="G8" s="6">
        <f t="shared" si="2"/>
        <v>0</v>
      </c>
      <c r="H8" s="6">
        <f t="shared" si="2"/>
        <v>26816650</v>
      </c>
      <c r="I8" s="6">
        <f t="shared" si="2"/>
        <v>0</v>
      </c>
      <c r="J8" s="6">
        <f t="shared" si="2"/>
        <v>1970350</v>
      </c>
      <c r="K8" s="6">
        <f t="shared" si="2"/>
        <v>0</v>
      </c>
      <c r="L8" s="6">
        <f t="shared" si="2"/>
        <v>0</v>
      </c>
      <c r="M8" s="6">
        <f t="shared" si="2"/>
        <v>0</v>
      </c>
      <c r="N8" s="6">
        <f t="shared" si="2"/>
        <v>0</v>
      </c>
      <c r="O8" s="6">
        <f t="shared" si="2"/>
        <v>55802000</v>
      </c>
      <c r="P8" s="6">
        <f t="shared" si="2"/>
        <v>54320000</v>
      </c>
      <c r="Q8" s="6">
        <f t="shared" si="2"/>
        <v>54328000</v>
      </c>
    </row>
    <row r="9" spans="1:17" x14ac:dyDescent="0.25">
      <c r="A9" s="7">
        <v>3111</v>
      </c>
      <c r="B9" s="8" t="s">
        <v>14</v>
      </c>
      <c r="C9" s="9">
        <v>48900000</v>
      </c>
      <c r="D9" s="9">
        <f>26540000</f>
        <v>26540000</v>
      </c>
      <c r="E9" s="9">
        <v>475000</v>
      </c>
      <c r="F9" s="9"/>
      <c r="G9" s="9">
        <v>0</v>
      </c>
      <c r="H9" s="9">
        <v>25734650</v>
      </c>
      <c r="I9" s="9">
        <v>0</v>
      </c>
      <c r="J9" s="9">
        <v>1970350</v>
      </c>
      <c r="K9" s="9"/>
      <c r="L9" s="9"/>
      <c r="M9" s="9"/>
      <c r="N9" s="9"/>
      <c r="O9" s="9">
        <v>54720000</v>
      </c>
      <c r="P9" s="9">
        <f>54720000-1495000+13000</f>
        <v>53238000</v>
      </c>
      <c r="Q9" s="9">
        <f>P9+8000</f>
        <v>53246000</v>
      </c>
    </row>
    <row r="10" spans="1:17" x14ac:dyDescent="0.25">
      <c r="A10" s="7">
        <v>3112</v>
      </c>
      <c r="B10" s="8" t="s">
        <v>67</v>
      </c>
      <c r="C10" s="9">
        <v>40000</v>
      </c>
      <c r="D10" s="9">
        <v>0</v>
      </c>
      <c r="E10" s="9">
        <v>0</v>
      </c>
      <c r="F10" s="9"/>
      <c r="G10" s="9">
        <v>0</v>
      </c>
      <c r="H10" s="9">
        <v>32000</v>
      </c>
      <c r="I10" s="9"/>
      <c r="J10" s="9">
        <v>0</v>
      </c>
      <c r="K10" s="9"/>
      <c r="L10" s="9"/>
      <c r="M10" s="9"/>
      <c r="N10" s="9"/>
      <c r="O10" s="9">
        <v>32000</v>
      </c>
      <c r="P10" s="9">
        <v>32000</v>
      </c>
      <c r="Q10" s="9">
        <v>32000</v>
      </c>
    </row>
    <row r="11" spans="1:17" x14ac:dyDescent="0.25">
      <c r="A11" s="7">
        <v>3113</v>
      </c>
      <c r="B11" s="8" t="s">
        <v>15</v>
      </c>
      <c r="C11" s="9">
        <v>900000</v>
      </c>
      <c r="D11" s="9">
        <v>0</v>
      </c>
      <c r="E11" s="9">
        <v>0</v>
      </c>
      <c r="F11" s="9"/>
      <c r="G11" s="9">
        <v>0</v>
      </c>
      <c r="H11" s="9">
        <v>1050000</v>
      </c>
      <c r="I11" s="9"/>
      <c r="J11" s="9">
        <v>0</v>
      </c>
      <c r="K11" s="9"/>
      <c r="L11" s="9"/>
      <c r="M11" s="9"/>
      <c r="N11" s="9"/>
      <c r="O11" s="9">
        <v>1050000</v>
      </c>
      <c r="P11" s="9">
        <v>1050000</v>
      </c>
      <c r="Q11" s="9">
        <v>1050000</v>
      </c>
    </row>
    <row r="12" spans="1:17" x14ac:dyDescent="0.25">
      <c r="A12" s="7">
        <v>3114</v>
      </c>
      <c r="B12" s="8" t="s">
        <v>16</v>
      </c>
      <c r="C12" s="9">
        <v>0</v>
      </c>
      <c r="D12" s="9">
        <v>0</v>
      </c>
      <c r="E12" s="9">
        <v>0</v>
      </c>
      <c r="F12" s="9"/>
      <c r="G12" s="9">
        <v>0</v>
      </c>
      <c r="H12" s="9">
        <v>0</v>
      </c>
      <c r="I12" s="9"/>
      <c r="J12" s="9">
        <v>0</v>
      </c>
      <c r="K12" s="9"/>
      <c r="L12" s="9"/>
      <c r="M12" s="9"/>
      <c r="N12" s="9"/>
      <c r="O12" s="9">
        <v>0</v>
      </c>
      <c r="P12" s="9">
        <v>0</v>
      </c>
      <c r="Q12" s="9">
        <v>0</v>
      </c>
    </row>
    <row r="13" spans="1:17" x14ac:dyDescent="0.25">
      <c r="A13" s="4">
        <v>312</v>
      </c>
      <c r="B13" s="10" t="s">
        <v>17</v>
      </c>
      <c r="C13" s="6">
        <f>C14</f>
        <v>1940000</v>
      </c>
      <c r="D13" s="6">
        <f t="shared" ref="D13:Q13" si="3">D14</f>
        <v>0</v>
      </c>
      <c r="E13" s="6">
        <f t="shared" si="3"/>
        <v>15000</v>
      </c>
      <c r="F13" s="6">
        <f t="shared" si="3"/>
        <v>0</v>
      </c>
      <c r="G13" s="6">
        <f t="shared" si="3"/>
        <v>0</v>
      </c>
      <c r="H13" s="6">
        <f t="shared" si="3"/>
        <v>2685000</v>
      </c>
      <c r="I13" s="6">
        <f t="shared" si="3"/>
        <v>0</v>
      </c>
      <c r="J13" s="6">
        <f t="shared" si="3"/>
        <v>0</v>
      </c>
      <c r="K13" s="6">
        <f t="shared" si="3"/>
        <v>0</v>
      </c>
      <c r="L13" s="6">
        <f t="shared" si="3"/>
        <v>0</v>
      </c>
      <c r="M13" s="6">
        <f t="shared" si="3"/>
        <v>0</v>
      </c>
      <c r="N13" s="6">
        <f t="shared" si="3"/>
        <v>0</v>
      </c>
      <c r="O13" s="6">
        <f t="shared" si="3"/>
        <v>2700000</v>
      </c>
      <c r="P13" s="6">
        <f t="shared" si="3"/>
        <v>2700000</v>
      </c>
      <c r="Q13" s="6">
        <f t="shared" si="3"/>
        <v>2700000</v>
      </c>
    </row>
    <row r="14" spans="1:17" x14ac:dyDescent="0.25">
      <c r="A14" s="7">
        <v>3121</v>
      </c>
      <c r="B14" s="8" t="s">
        <v>17</v>
      </c>
      <c r="C14" s="9">
        <v>1940000</v>
      </c>
      <c r="D14" s="9">
        <v>0</v>
      </c>
      <c r="E14" s="9">
        <v>15000</v>
      </c>
      <c r="F14" s="9"/>
      <c r="G14" s="9">
        <v>0</v>
      </c>
      <c r="H14" s="9">
        <v>2685000</v>
      </c>
      <c r="I14" s="9"/>
      <c r="J14" s="9"/>
      <c r="K14" s="9"/>
      <c r="L14" s="9"/>
      <c r="M14" s="9"/>
      <c r="N14" s="9"/>
      <c r="O14" s="9">
        <v>2700000</v>
      </c>
      <c r="P14" s="9">
        <v>2700000</v>
      </c>
      <c r="Q14" s="9">
        <f t="shared" ref="Q14" si="4">P14</f>
        <v>2700000</v>
      </c>
    </row>
    <row r="15" spans="1:17" x14ac:dyDescent="0.25">
      <c r="A15" s="4">
        <v>313</v>
      </c>
      <c r="B15" s="5" t="s">
        <v>18</v>
      </c>
      <c r="C15" s="6">
        <f>SUM(C16:C18)</f>
        <v>8550000</v>
      </c>
      <c r="D15" s="6">
        <f>SUM(D16:D18)</f>
        <v>4380000</v>
      </c>
      <c r="E15" s="6">
        <f t="shared" ref="E15:K15" si="5">SUM(E16:E18)</f>
        <v>75000</v>
      </c>
      <c r="F15" s="6">
        <f t="shared" si="5"/>
        <v>0</v>
      </c>
      <c r="G15" s="6">
        <f t="shared" si="5"/>
        <v>0</v>
      </c>
      <c r="H15" s="6">
        <f t="shared" si="5"/>
        <v>4595950</v>
      </c>
      <c r="I15" s="6">
        <f t="shared" si="5"/>
        <v>0</v>
      </c>
      <c r="J15" s="6">
        <f t="shared" si="5"/>
        <v>149050</v>
      </c>
      <c r="K15" s="6">
        <f t="shared" si="5"/>
        <v>0</v>
      </c>
      <c r="L15" s="6">
        <f t="shared" ref="L15" si="6">SUM(L16:L18)</f>
        <v>0</v>
      </c>
      <c r="M15" s="6">
        <f t="shared" ref="M15:N15" si="7">SUM(M16:M18)</f>
        <v>0</v>
      </c>
      <c r="N15" s="6">
        <f t="shared" si="7"/>
        <v>0</v>
      </c>
      <c r="O15" s="6">
        <f t="shared" ref="O15:O69" si="8">SUM(D15:N15)</f>
        <v>9200000</v>
      </c>
      <c r="P15" s="6">
        <f>SUM(P16:P18)</f>
        <v>9132000</v>
      </c>
      <c r="Q15" s="6">
        <f>SUM(Q16:Q18)</f>
        <v>9134000</v>
      </c>
    </row>
    <row r="16" spans="1:17" x14ac:dyDescent="0.25">
      <c r="A16" s="7">
        <v>3131</v>
      </c>
      <c r="B16" s="8" t="s">
        <v>87</v>
      </c>
      <c r="C16" s="9">
        <v>0</v>
      </c>
      <c r="D16" s="9">
        <v>0</v>
      </c>
      <c r="E16" s="9"/>
      <c r="F16" s="9"/>
      <c r="G16" s="9">
        <v>0</v>
      </c>
      <c r="H16" s="9">
        <v>0</v>
      </c>
      <c r="I16" s="9"/>
      <c r="J16" s="9">
        <v>0</v>
      </c>
      <c r="K16" s="9"/>
      <c r="L16" s="9"/>
      <c r="M16" s="9"/>
      <c r="N16" s="9"/>
      <c r="O16" s="9">
        <v>0</v>
      </c>
      <c r="P16" s="9">
        <f t="shared" ref="P16:Q16" si="9">O16</f>
        <v>0</v>
      </c>
      <c r="Q16" s="9">
        <f t="shared" si="9"/>
        <v>0</v>
      </c>
    </row>
    <row r="17" spans="1:17" x14ac:dyDescent="0.25">
      <c r="A17" s="7">
        <v>3132</v>
      </c>
      <c r="B17" s="57" t="s">
        <v>88</v>
      </c>
      <c r="C17" s="9">
        <v>7720000</v>
      </c>
      <c r="D17" s="9">
        <v>4380000</v>
      </c>
      <c r="E17" s="9">
        <v>75000</v>
      </c>
      <c r="F17" s="9"/>
      <c r="G17" s="9">
        <v>0</v>
      </c>
      <c r="H17" s="9">
        <v>4595950</v>
      </c>
      <c r="I17" s="9"/>
      <c r="J17" s="9">
        <v>149050</v>
      </c>
      <c r="K17" s="9"/>
      <c r="L17" s="9"/>
      <c r="M17" s="9"/>
      <c r="N17" s="9"/>
      <c r="O17" s="9">
        <v>9200000</v>
      </c>
      <c r="P17" s="9">
        <f>9200000-70000+2000</f>
        <v>9132000</v>
      </c>
      <c r="Q17" s="9">
        <f>P17+2000</f>
        <v>9134000</v>
      </c>
    </row>
    <row r="18" spans="1:17" x14ac:dyDescent="0.25">
      <c r="A18" s="7">
        <v>3133</v>
      </c>
      <c r="B18" s="8" t="s">
        <v>89</v>
      </c>
      <c r="C18" s="9">
        <v>830000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/>
      <c r="N18" s="9"/>
      <c r="O18" s="9">
        <v>0</v>
      </c>
      <c r="P18" s="9">
        <v>0</v>
      </c>
      <c r="Q18" s="9">
        <f t="shared" ref="Q18" si="10">P18</f>
        <v>0</v>
      </c>
    </row>
    <row r="19" spans="1:17" x14ac:dyDescent="0.25">
      <c r="A19" s="2">
        <v>32</v>
      </c>
      <c r="B19" s="3" t="s">
        <v>19</v>
      </c>
      <c r="C19" s="11">
        <f>C20+C25+C32+C42+C44</f>
        <v>34317500</v>
      </c>
      <c r="D19" s="11">
        <f t="shared" ref="D19:Q19" si="11">D20+D25+D32+D42+D44</f>
        <v>14257000</v>
      </c>
      <c r="E19" s="11">
        <f t="shared" si="11"/>
        <v>285000</v>
      </c>
      <c r="F19" s="11">
        <f t="shared" si="11"/>
        <v>550870</v>
      </c>
      <c r="G19" s="11">
        <f t="shared" si="11"/>
        <v>0</v>
      </c>
      <c r="H19" s="11">
        <f t="shared" si="11"/>
        <v>13327400</v>
      </c>
      <c r="I19" s="11">
        <f t="shared" si="11"/>
        <v>0</v>
      </c>
      <c r="J19" s="11">
        <f t="shared" si="11"/>
        <v>1629335</v>
      </c>
      <c r="K19" s="11">
        <f t="shared" si="11"/>
        <v>0</v>
      </c>
      <c r="L19" s="11">
        <f t="shared" si="11"/>
        <v>125000</v>
      </c>
      <c r="M19" s="11">
        <f t="shared" si="11"/>
        <v>0</v>
      </c>
      <c r="N19" s="11">
        <f t="shared" si="11"/>
        <v>4000000</v>
      </c>
      <c r="O19" s="11">
        <f t="shared" si="11"/>
        <v>34174604.799999997</v>
      </c>
      <c r="P19" s="11">
        <f t="shared" si="11"/>
        <v>34298650.200000003</v>
      </c>
      <c r="Q19" s="11">
        <f t="shared" si="11"/>
        <v>33093445.649999999</v>
      </c>
    </row>
    <row r="20" spans="1:17" x14ac:dyDescent="0.25">
      <c r="A20" s="4">
        <v>321</v>
      </c>
      <c r="B20" s="5" t="s">
        <v>90</v>
      </c>
      <c r="C20" s="6">
        <f>SUM(C21:C24)</f>
        <v>2335000</v>
      </c>
      <c r="D20" s="6">
        <f t="shared" ref="D20:Q20" si="12">SUM(D21:D24)</f>
        <v>1260000</v>
      </c>
      <c r="E20" s="6">
        <f t="shared" si="12"/>
        <v>47500</v>
      </c>
      <c r="F20" s="6">
        <f t="shared" si="12"/>
        <v>0</v>
      </c>
      <c r="G20" s="6">
        <f t="shared" si="12"/>
        <v>0</v>
      </c>
      <c r="H20" s="6">
        <f t="shared" si="12"/>
        <v>1212500</v>
      </c>
      <c r="I20" s="6">
        <f t="shared" si="12"/>
        <v>0</v>
      </c>
      <c r="J20" s="6">
        <f t="shared" si="12"/>
        <v>180000</v>
      </c>
      <c r="K20" s="6">
        <f t="shared" si="12"/>
        <v>0</v>
      </c>
      <c r="L20" s="6">
        <f t="shared" si="12"/>
        <v>0</v>
      </c>
      <c r="M20" s="6">
        <f t="shared" si="12"/>
        <v>0</v>
      </c>
      <c r="N20" s="6">
        <f t="shared" si="12"/>
        <v>0</v>
      </c>
      <c r="O20" s="6">
        <f t="shared" si="12"/>
        <v>2700000</v>
      </c>
      <c r="P20" s="6">
        <f t="shared" si="12"/>
        <v>2565000</v>
      </c>
      <c r="Q20" s="6">
        <f t="shared" si="12"/>
        <v>2565000</v>
      </c>
    </row>
    <row r="21" spans="1:17" x14ac:dyDescent="0.25">
      <c r="A21" s="7">
        <v>3211</v>
      </c>
      <c r="B21" s="8" t="s">
        <v>20</v>
      </c>
      <c r="C21" s="9">
        <v>380000</v>
      </c>
      <c r="D21" s="9">
        <v>110000</v>
      </c>
      <c r="E21" s="9">
        <v>5000</v>
      </c>
      <c r="F21" s="9"/>
      <c r="G21" s="9"/>
      <c r="H21" s="9">
        <v>445000</v>
      </c>
      <c r="I21" s="9"/>
      <c r="J21" s="9">
        <v>0</v>
      </c>
      <c r="K21" s="9"/>
      <c r="L21" s="9"/>
      <c r="M21" s="9"/>
      <c r="N21" s="9"/>
      <c r="O21" s="9">
        <v>560000</v>
      </c>
      <c r="P21" s="9">
        <v>560000</v>
      </c>
      <c r="Q21" s="9">
        <v>560000</v>
      </c>
    </row>
    <row r="22" spans="1:17" x14ac:dyDescent="0.25">
      <c r="A22" s="7">
        <v>3212</v>
      </c>
      <c r="B22" s="8" t="s">
        <v>91</v>
      </c>
      <c r="C22" s="9">
        <v>1575000</v>
      </c>
      <c r="D22" s="9">
        <v>900000</v>
      </c>
      <c r="E22" s="9">
        <v>17500</v>
      </c>
      <c r="F22" s="9"/>
      <c r="G22" s="9"/>
      <c r="H22" s="9">
        <v>632500</v>
      </c>
      <c r="I22" s="9"/>
      <c r="J22" s="9">
        <v>165000</v>
      </c>
      <c r="K22" s="9"/>
      <c r="L22" s="9"/>
      <c r="M22" s="9"/>
      <c r="N22" s="9"/>
      <c r="O22" s="9">
        <v>1715000</v>
      </c>
      <c r="P22" s="9">
        <f>1715000-135000</f>
        <v>1580000</v>
      </c>
      <c r="Q22" s="9">
        <v>1580000</v>
      </c>
    </row>
    <row r="23" spans="1:17" x14ac:dyDescent="0.25">
      <c r="A23" s="7">
        <v>3213</v>
      </c>
      <c r="B23" s="8" t="s">
        <v>21</v>
      </c>
      <c r="C23" s="9">
        <v>340000</v>
      </c>
      <c r="D23" s="9">
        <v>250000</v>
      </c>
      <c r="E23" s="9">
        <v>25000</v>
      </c>
      <c r="F23" s="9"/>
      <c r="G23" s="9"/>
      <c r="H23" s="9">
        <v>95000</v>
      </c>
      <c r="I23" s="9"/>
      <c r="J23" s="9">
        <v>15000</v>
      </c>
      <c r="K23" s="9"/>
      <c r="L23" s="9"/>
      <c r="M23" s="9"/>
      <c r="N23" s="9"/>
      <c r="O23" s="9">
        <v>385000</v>
      </c>
      <c r="P23" s="9">
        <v>385000</v>
      </c>
      <c r="Q23" s="9">
        <v>385000</v>
      </c>
    </row>
    <row r="24" spans="1:17" x14ac:dyDescent="0.25">
      <c r="A24" s="7">
        <v>3214</v>
      </c>
      <c r="B24" s="8" t="s">
        <v>92</v>
      </c>
      <c r="C24" s="9">
        <v>40000</v>
      </c>
      <c r="D24" s="9">
        <v>0</v>
      </c>
      <c r="E24" s="9">
        <v>0</v>
      </c>
      <c r="F24" s="9"/>
      <c r="G24" s="9"/>
      <c r="H24" s="9">
        <v>40000</v>
      </c>
      <c r="I24" s="9"/>
      <c r="J24" s="9">
        <v>0</v>
      </c>
      <c r="K24" s="9"/>
      <c r="L24" s="9"/>
      <c r="M24" s="9"/>
      <c r="N24" s="9"/>
      <c r="O24" s="9">
        <v>40000</v>
      </c>
      <c r="P24" s="9">
        <v>40000</v>
      </c>
      <c r="Q24" s="9">
        <v>40000</v>
      </c>
    </row>
    <row r="25" spans="1:17" x14ac:dyDescent="0.25">
      <c r="A25" s="4">
        <v>322</v>
      </c>
      <c r="B25" s="5" t="s">
        <v>22</v>
      </c>
      <c r="C25" s="6">
        <f>SUM(C26:C31)</f>
        <v>17304135</v>
      </c>
      <c r="D25" s="6">
        <f t="shared" ref="D25:Q25" si="13">SUM(D26:D31)</f>
        <v>8687330</v>
      </c>
      <c r="E25" s="6">
        <f t="shared" si="13"/>
        <v>80000</v>
      </c>
      <c r="F25" s="6">
        <f t="shared" si="13"/>
        <v>0</v>
      </c>
      <c r="G25" s="6">
        <f t="shared" si="13"/>
        <v>0</v>
      </c>
      <c r="H25" s="6">
        <f t="shared" si="13"/>
        <v>8254900</v>
      </c>
      <c r="I25" s="6">
        <f t="shared" si="13"/>
        <v>0</v>
      </c>
      <c r="J25" s="6">
        <f t="shared" si="13"/>
        <v>150000</v>
      </c>
      <c r="K25" s="6">
        <f t="shared" si="13"/>
        <v>0</v>
      </c>
      <c r="L25" s="6">
        <f t="shared" si="13"/>
        <v>0</v>
      </c>
      <c r="M25" s="6">
        <f t="shared" si="13"/>
        <v>0</v>
      </c>
      <c r="N25" s="6">
        <f t="shared" si="13"/>
        <v>0</v>
      </c>
      <c r="O25" s="6">
        <f t="shared" si="13"/>
        <v>17172230</v>
      </c>
      <c r="P25" s="6">
        <f t="shared" si="13"/>
        <v>17172230</v>
      </c>
      <c r="Q25" s="6">
        <f t="shared" si="13"/>
        <v>17172230</v>
      </c>
    </row>
    <row r="26" spans="1:17" x14ac:dyDescent="0.25">
      <c r="A26" s="7">
        <v>3221</v>
      </c>
      <c r="B26" s="8" t="s">
        <v>93</v>
      </c>
      <c r="C26" s="9">
        <v>1347810</v>
      </c>
      <c r="D26" s="9">
        <v>600000</v>
      </c>
      <c r="E26" s="9">
        <v>25000</v>
      </c>
      <c r="F26" s="9"/>
      <c r="G26" s="9"/>
      <c r="H26" s="9">
        <v>728380</v>
      </c>
      <c r="I26" s="9"/>
      <c r="J26" s="9">
        <v>0</v>
      </c>
      <c r="K26" s="9"/>
      <c r="L26" s="9"/>
      <c r="M26" s="9"/>
      <c r="N26" s="9"/>
      <c r="O26" s="9">
        <v>1353380</v>
      </c>
      <c r="P26" s="9">
        <v>1353380</v>
      </c>
      <c r="Q26" s="9">
        <v>1353380</v>
      </c>
    </row>
    <row r="27" spans="1:17" x14ac:dyDescent="0.25">
      <c r="A27" s="7">
        <v>3222</v>
      </c>
      <c r="B27" s="8" t="s">
        <v>23</v>
      </c>
      <c r="C27" s="9">
        <v>12055825</v>
      </c>
      <c r="D27" s="9">
        <v>6927330</v>
      </c>
      <c r="E27" s="9">
        <v>25000</v>
      </c>
      <c r="F27" s="9"/>
      <c r="G27" s="9"/>
      <c r="H27" s="9">
        <v>5406120</v>
      </c>
      <c r="I27" s="9"/>
      <c r="J27" s="9">
        <v>150000</v>
      </c>
      <c r="K27" s="9"/>
      <c r="L27" s="9"/>
      <c r="M27" s="9"/>
      <c r="N27" s="9"/>
      <c r="O27" s="9">
        <v>12508450</v>
      </c>
      <c r="P27" s="9">
        <v>12508450</v>
      </c>
      <c r="Q27" s="9">
        <v>12508450</v>
      </c>
    </row>
    <row r="28" spans="1:17" x14ac:dyDescent="0.25">
      <c r="A28" s="7">
        <v>3223</v>
      </c>
      <c r="B28" s="8" t="s">
        <v>24</v>
      </c>
      <c r="C28" s="9">
        <v>1890650</v>
      </c>
      <c r="D28" s="9">
        <v>660000</v>
      </c>
      <c r="E28" s="9">
        <v>15000</v>
      </c>
      <c r="F28" s="9"/>
      <c r="G28" s="9"/>
      <c r="H28" s="9">
        <v>1218700</v>
      </c>
      <c r="I28" s="9"/>
      <c r="J28" s="9">
        <v>0</v>
      </c>
      <c r="K28" s="9"/>
      <c r="L28" s="9"/>
      <c r="M28" s="9"/>
      <c r="N28" s="9"/>
      <c r="O28" s="9">
        <v>1893700</v>
      </c>
      <c r="P28" s="9">
        <v>1893700</v>
      </c>
      <c r="Q28" s="9">
        <v>1893700</v>
      </c>
    </row>
    <row r="29" spans="1:17" x14ac:dyDescent="0.25">
      <c r="A29" s="7">
        <v>3224</v>
      </c>
      <c r="B29" s="8" t="s">
        <v>94</v>
      </c>
      <c r="C29" s="9">
        <v>1423750</v>
      </c>
      <c r="D29" s="9">
        <v>250000</v>
      </c>
      <c r="E29" s="9">
        <v>5000</v>
      </c>
      <c r="F29" s="9"/>
      <c r="G29" s="9"/>
      <c r="H29" s="9">
        <v>717100</v>
      </c>
      <c r="I29" s="9"/>
      <c r="J29" s="9">
        <v>0</v>
      </c>
      <c r="K29" s="9"/>
      <c r="L29" s="9"/>
      <c r="M29" s="9"/>
      <c r="N29" s="9"/>
      <c r="O29" s="9">
        <v>972100</v>
      </c>
      <c r="P29" s="9">
        <v>972100</v>
      </c>
      <c r="Q29" s="9">
        <v>972100</v>
      </c>
    </row>
    <row r="30" spans="1:17" x14ac:dyDescent="0.25">
      <c r="A30" s="7">
        <v>3225</v>
      </c>
      <c r="B30" s="8" t="s">
        <v>25</v>
      </c>
      <c r="C30" s="9">
        <v>224950</v>
      </c>
      <c r="D30" s="9">
        <v>135000</v>
      </c>
      <c r="E30" s="9">
        <v>5000</v>
      </c>
      <c r="F30" s="9"/>
      <c r="G30" s="9"/>
      <c r="H30" s="9">
        <v>129100</v>
      </c>
      <c r="I30" s="9"/>
      <c r="J30" s="9">
        <v>0</v>
      </c>
      <c r="K30" s="9"/>
      <c r="L30" s="9"/>
      <c r="M30" s="9"/>
      <c r="N30" s="9"/>
      <c r="O30" s="9">
        <v>269100</v>
      </c>
      <c r="P30" s="9">
        <v>269100</v>
      </c>
      <c r="Q30" s="9">
        <v>269100</v>
      </c>
    </row>
    <row r="31" spans="1:17" x14ac:dyDescent="0.25">
      <c r="A31" s="7">
        <v>3227</v>
      </c>
      <c r="B31" s="8" t="s">
        <v>26</v>
      </c>
      <c r="C31" s="9">
        <v>361150</v>
      </c>
      <c r="D31" s="9">
        <v>115000</v>
      </c>
      <c r="E31" s="9">
        <v>5000</v>
      </c>
      <c r="F31" s="9"/>
      <c r="G31" s="9"/>
      <c r="H31" s="9">
        <v>55500</v>
      </c>
      <c r="I31" s="9"/>
      <c r="J31" s="9">
        <v>0</v>
      </c>
      <c r="K31" s="9"/>
      <c r="L31" s="9"/>
      <c r="M31" s="9"/>
      <c r="N31" s="9"/>
      <c r="O31" s="9">
        <v>175500</v>
      </c>
      <c r="P31" s="9">
        <v>175500</v>
      </c>
      <c r="Q31" s="9">
        <v>175500</v>
      </c>
    </row>
    <row r="32" spans="1:17" x14ac:dyDescent="0.25">
      <c r="A32" s="4">
        <v>323</v>
      </c>
      <c r="B32" s="5" t="s">
        <v>81</v>
      </c>
      <c r="C32" s="6">
        <f>SUM(C33:C41)</f>
        <v>12899615</v>
      </c>
      <c r="D32" s="6">
        <f t="shared" ref="D32:Q32" si="14">SUM(D33:D41)</f>
        <v>4299040</v>
      </c>
      <c r="E32" s="6">
        <f t="shared" si="14"/>
        <v>157500</v>
      </c>
      <c r="F32" s="6">
        <f t="shared" si="14"/>
        <v>0</v>
      </c>
      <c r="G32" s="6">
        <f t="shared" si="14"/>
        <v>0</v>
      </c>
      <c r="H32" s="6">
        <f t="shared" si="14"/>
        <v>2879000</v>
      </c>
      <c r="I32" s="6">
        <f t="shared" si="14"/>
        <v>0</v>
      </c>
      <c r="J32" s="6">
        <f t="shared" si="14"/>
        <v>1249175</v>
      </c>
      <c r="K32" s="6">
        <f t="shared" si="14"/>
        <v>0</v>
      </c>
      <c r="L32" s="6">
        <f t="shared" si="14"/>
        <v>125000</v>
      </c>
      <c r="M32" s="6">
        <f t="shared" si="14"/>
        <v>0</v>
      </c>
      <c r="N32" s="6">
        <f t="shared" si="14"/>
        <v>4000000</v>
      </c>
      <c r="O32" s="6">
        <f t="shared" si="14"/>
        <v>12709714.800000001</v>
      </c>
      <c r="P32" s="6">
        <f t="shared" si="14"/>
        <v>12968760.199999999</v>
      </c>
      <c r="Q32" s="6">
        <f t="shared" si="14"/>
        <v>11763555.65</v>
      </c>
    </row>
    <row r="33" spans="1:17" x14ac:dyDescent="0.25">
      <c r="A33" s="7">
        <v>3231</v>
      </c>
      <c r="B33" s="8" t="s">
        <v>27</v>
      </c>
      <c r="C33" s="9">
        <v>1363220</v>
      </c>
      <c r="D33" s="9">
        <v>1230310</v>
      </c>
      <c r="E33" s="9">
        <v>15000</v>
      </c>
      <c r="F33" s="9"/>
      <c r="G33" s="9"/>
      <c r="H33" s="9"/>
      <c r="I33" s="9"/>
      <c r="J33" s="9">
        <v>0</v>
      </c>
      <c r="K33" s="9"/>
      <c r="L33" s="9"/>
      <c r="M33" s="9"/>
      <c r="N33" s="9"/>
      <c r="O33" s="9">
        <v>1245310</v>
      </c>
      <c r="P33" s="9">
        <v>1245310</v>
      </c>
      <c r="Q33" s="9">
        <v>1245310</v>
      </c>
    </row>
    <row r="34" spans="1:17" x14ac:dyDescent="0.25">
      <c r="A34" s="7">
        <v>3232</v>
      </c>
      <c r="B34" s="8" t="s">
        <v>28</v>
      </c>
      <c r="C34" s="9">
        <v>2276250</v>
      </c>
      <c r="D34" s="9">
        <v>1068730</v>
      </c>
      <c r="E34" s="9">
        <v>10000</v>
      </c>
      <c r="F34" s="9"/>
      <c r="G34" s="9"/>
      <c r="H34" s="9"/>
      <c r="I34" s="9"/>
      <c r="J34" s="9">
        <v>472500</v>
      </c>
      <c r="K34" s="9"/>
      <c r="L34" s="9">
        <v>125000</v>
      </c>
      <c r="M34" s="9"/>
      <c r="N34" s="9">
        <v>761970</v>
      </c>
      <c r="O34" s="9">
        <v>2438200</v>
      </c>
      <c r="P34" s="9">
        <v>2438200</v>
      </c>
      <c r="Q34" s="9">
        <f>P34-472500</f>
        <v>1965700</v>
      </c>
    </row>
    <row r="35" spans="1:17" x14ac:dyDescent="0.25">
      <c r="A35" s="7">
        <v>3233</v>
      </c>
      <c r="B35" s="8" t="s">
        <v>29</v>
      </c>
      <c r="C35" s="9">
        <v>145625</v>
      </c>
      <c r="D35" s="9">
        <v>0</v>
      </c>
      <c r="E35" s="9">
        <v>0</v>
      </c>
      <c r="F35" s="9"/>
      <c r="G35" s="9"/>
      <c r="H35" s="9"/>
      <c r="I35" s="9"/>
      <c r="J35" s="9">
        <v>18000</v>
      </c>
      <c r="K35" s="9"/>
      <c r="L35" s="9"/>
      <c r="M35" s="9"/>
      <c r="N35" s="9">
        <v>146250</v>
      </c>
      <c r="O35" s="9">
        <v>164250</v>
      </c>
      <c r="P35" s="9">
        <f>O35-18000+9600</f>
        <v>155850</v>
      </c>
      <c r="Q35" s="9">
        <f>O35-18000+21200</f>
        <v>167450</v>
      </c>
    </row>
    <row r="36" spans="1:17" x14ac:dyDescent="0.25">
      <c r="A36" s="7">
        <v>3234</v>
      </c>
      <c r="B36" s="8" t="s">
        <v>30</v>
      </c>
      <c r="C36" s="9">
        <v>2135000</v>
      </c>
      <c r="D36" s="9">
        <v>1150000</v>
      </c>
      <c r="E36" s="9">
        <v>35000</v>
      </c>
      <c r="F36" s="9"/>
      <c r="G36" s="9"/>
      <c r="H36" s="9"/>
      <c r="I36" s="9"/>
      <c r="J36" s="9">
        <v>55000</v>
      </c>
      <c r="K36" s="9"/>
      <c r="L36" s="9"/>
      <c r="M36" s="9"/>
      <c r="N36" s="9">
        <v>833150</v>
      </c>
      <c r="O36" s="9">
        <v>2073150</v>
      </c>
      <c r="P36" s="9">
        <v>2073150</v>
      </c>
      <c r="Q36" s="9">
        <v>2073150</v>
      </c>
    </row>
    <row r="37" spans="1:17" x14ac:dyDescent="0.25">
      <c r="A37" s="7">
        <v>3235</v>
      </c>
      <c r="B37" s="8" t="s">
        <v>31</v>
      </c>
      <c r="C37" s="9">
        <v>168925</v>
      </c>
      <c r="D37" s="9">
        <v>0</v>
      </c>
      <c r="E37" s="9">
        <v>0</v>
      </c>
      <c r="F37" s="9"/>
      <c r="G37" s="9"/>
      <c r="H37" s="9"/>
      <c r="I37" s="9"/>
      <c r="J37" s="9">
        <v>119740</v>
      </c>
      <c r="K37" s="9"/>
      <c r="L37" s="9"/>
      <c r="M37" s="9"/>
      <c r="N37" s="9">
        <v>195500</v>
      </c>
      <c r="O37" s="9">
        <v>315240</v>
      </c>
      <c r="P37" s="9">
        <v>355152.2</v>
      </c>
      <c r="Q37" s="9">
        <v>222108.65</v>
      </c>
    </row>
    <row r="38" spans="1:17" x14ac:dyDescent="0.25">
      <c r="A38" s="7">
        <v>3236</v>
      </c>
      <c r="B38" s="8" t="s">
        <v>32</v>
      </c>
      <c r="C38" s="9">
        <v>1982500</v>
      </c>
      <c r="D38" s="9">
        <v>400000</v>
      </c>
      <c r="E38" s="9">
        <v>0</v>
      </c>
      <c r="F38" s="9"/>
      <c r="G38" s="9"/>
      <c r="H38" s="9">
        <v>824370</v>
      </c>
      <c r="I38" s="9"/>
      <c r="J38" s="9"/>
      <c r="K38" s="9"/>
      <c r="L38" s="9"/>
      <c r="M38" s="9"/>
      <c r="N38" s="9">
        <v>463130</v>
      </c>
      <c r="O38" s="9">
        <v>1687500</v>
      </c>
      <c r="P38" s="9">
        <v>1687500</v>
      </c>
      <c r="Q38" s="9">
        <v>1687500</v>
      </c>
    </row>
    <row r="39" spans="1:17" x14ac:dyDescent="0.25">
      <c r="A39" s="7">
        <v>3237</v>
      </c>
      <c r="B39" s="8" t="s">
        <v>33</v>
      </c>
      <c r="C39" s="9">
        <v>1147550</v>
      </c>
      <c r="D39" s="9">
        <v>0</v>
      </c>
      <c r="E39" s="9">
        <v>0</v>
      </c>
      <c r="F39" s="9"/>
      <c r="G39" s="9"/>
      <c r="H39" s="9">
        <v>603500</v>
      </c>
      <c r="I39" s="9"/>
      <c r="J39" s="9">
        <v>583935</v>
      </c>
      <c r="K39" s="9"/>
      <c r="L39" s="9"/>
      <c r="M39" s="9"/>
      <c r="N39" s="9">
        <v>200000</v>
      </c>
      <c r="O39" s="17">
        <v>1387434.8</v>
      </c>
      <c r="P39" s="17">
        <v>1614968</v>
      </c>
      <c r="Q39" s="17">
        <v>1003707</v>
      </c>
    </row>
    <row r="40" spans="1:17" x14ac:dyDescent="0.25">
      <c r="A40" s="7">
        <v>3238</v>
      </c>
      <c r="B40" s="8" t="s">
        <v>34</v>
      </c>
      <c r="C40" s="9">
        <v>1680785</v>
      </c>
      <c r="D40" s="9">
        <v>450000</v>
      </c>
      <c r="E40" s="9">
        <v>37500</v>
      </c>
      <c r="F40" s="9"/>
      <c r="G40" s="9"/>
      <c r="H40" s="9">
        <v>1023530</v>
      </c>
      <c r="I40" s="9"/>
      <c r="J40" s="9"/>
      <c r="K40" s="9"/>
      <c r="L40" s="9"/>
      <c r="M40" s="9"/>
      <c r="N40" s="9">
        <v>0</v>
      </c>
      <c r="O40" s="9">
        <v>1511030</v>
      </c>
      <c r="P40" s="9">
        <v>1511030</v>
      </c>
      <c r="Q40" s="9">
        <v>1511030</v>
      </c>
    </row>
    <row r="41" spans="1:17" x14ac:dyDescent="0.25">
      <c r="A41" s="7">
        <v>3239</v>
      </c>
      <c r="B41" s="8" t="s">
        <v>35</v>
      </c>
      <c r="C41" s="9">
        <v>1999760</v>
      </c>
      <c r="D41" s="9">
        <v>0</v>
      </c>
      <c r="E41" s="9">
        <v>60000</v>
      </c>
      <c r="F41" s="9"/>
      <c r="G41" s="9"/>
      <c r="H41" s="9">
        <v>427600</v>
      </c>
      <c r="I41" s="9"/>
      <c r="J41" s="9"/>
      <c r="K41" s="9"/>
      <c r="L41" s="9"/>
      <c r="M41" s="9"/>
      <c r="N41" s="9">
        <v>1400000</v>
      </c>
      <c r="O41" s="9">
        <v>1887600</v>
      </c>
      <c r="P41" s="9">
        <v>1887600</v>
      </c>
      <c r="Q41" s="9">
        <v>1887600</v>
      </c>
    </row>
    <row r="42" spans="1:17" x14ac:dyDescent="0.25">
      <c r="A42" s="12">
        <v>324</v>
      </c>
      <c r="B42" s="13" t="s">
        <v>36</v>
      </c>
      <c r="C42" s="14">
        <f>C43</f>
        <v>230000</v>
      </c>
      <c r="D42" s="14">
        <f t="shared" ref="D42:Q42" si="15">D43</f>
        <v>0</v>
      </c>
      <c r="E42" s="14">
        <f t="shared" si="15"/>
        <v>0</v>
      </c>
      <c r="F42" s="14">
        <f t="shared" si="15"/>
        <v>0</v>
      </c>
      <c r="G42" s="14">
        <f t="shared" si="15"/>
        <v>0</v>
      </c>
      <c r="H42" s="14">
        <f t="shared" si="15"/>
        <v>130000</v>
      </c>
      <c r="I42" s="14">
        <f t="shared" si="15"/>
        <v>0</v>
      </c>
      <c r="J42" s="14">
        <f t="shared" si="15"/>
        <v>0</v>
      </c>
      <c r="K42" s="14">
        <f t="shared" si="15"/>
        <v>0</v>
      </c>
      <c r="L42" s="14">
        <f t="shared" si="15"/>
        <v>0</v>
      </c>
      <c r="M42" s="14">
        <f t="shared" si="15"/>
        <v>0</v>
      </c>
      <c r="N42" s="14">
        <f t="shared" si="15"/>
        <v>0</v>
      </c>
      <c r="O42" s="14">
        <f t="shared" si="15"/>
        <v>130000</v>
      </c>
      <c r="P42" s="14">
        <f t="shared" si="15"/>
        <v>130000</v>
      </c>
      <c r="Q42" s="14">
        <f t="shared" si="15"/>
        <v>130000</v>
      </c>
    </row>
    <row r="43" spans="1:17" x14ac:dyDescent="0.25">
      <c r="A43" s="15">
        <v>3241</v>
      </c>
      <c r="B43" s="16" t="s">
        <v>36</v>
      </c>
      <c r="C43" s="17">
        <v>230000</v>
      </c>
      <c r="D43" s="17">
        <v>0</v>
      </c>
      <c r="E43" s="17"/>
      <c r="F43" s="17"/>
      <c r="G43" s="17"/>
      <c r="H43" s="17">
        <v>130000</v>
      </c>
      <c r="I43" s="17"/>
      <c r="J43" s="17">
        <v>0</v>
      </c>
      <c r="K43" s="17"/>
      <c r="L43" s="17"/>
      <c r="M43" s="17"/>
      <c r="N43" s="17"/>
      <c r="O43" s="17">
        <v>130000</v>
      </c>
      <c r="P43" s="17">
        <f t="shared" ref="P43:Q43" si="16">O43</f>
        <v>130000</v>
      </c>
      <c r="Q43" s="17">
        <f t="shared" si="16"/>
        <v>130000</v>
      </c>
    </row>
    <row r="44" spans="1:17" x14ac:dyDescent="0.25">
      <c r="A44" s="12">
        <v>329</v>
      </c>
      <c r="B44" s="18" t="s">
        <v>42</v>
      </c>
      <c r="C44" s="19">
        <f>SUM(C45:C51)</f>
        <v>1548750</v>
      </c>
      <c r="D44" s="19">
        <f t="shared" ref="D44:Q44" si="17">SUM(D45:D51)</f>
        <v>10630</v>
      </c>
      <c r="E44" s="19">
        <f t="shared" si="17"/>
        <v>0</v>
      </c>
      <c r="F44" s="19">
        <f t="shared" si="17"/>
        <v>550870</v>
      </c>
      <c r="G44" s="19">
        <f t="shared" si="17"/>
        <v>0</v>
      </c>
      <c r="H44" s="19">
        <f t="shared" si="17"/>
        <v>851000</v>
      </c>
      <c r="I44" s="19">
        <f t="shared" si="17"/>
        <v>0</v>
      </c>
      <c r="J44" s="19">
        <f t="shared" si="17"/>
        <v>50160</v>
      </c>
      <c r="K44" s="19">
        <f t="shared" si="17"/>
        <v>0</v>
      </c>
      <c r="L44" s="19">
        <f t="shared" si="17"/>
        <v>0</v>
      </c>
      <c r="M44" s="19">
        <f t="shared" si="17"/>
        <v>0</v>
      </c>
      <c r="N44" s="19">
        <f t="shared" si="17"/>
        <v>0</v>
      </c>
      <c r="O44" s="19">
        <f t="shared" si="17"/>
        <v>1462660</v>
      </c>
      <c r="P44" s="19">
        <f t="shared" si="17"/>
        <v>1462660</v>
      </c>
      <c r="Q44" s="19">
        <f t="shared" si="17"/>
        <v>1462660</v>
      </c>
    </row>
    <row r="45" spans="1:17" x14ac:dyDescent="0.25">
      <c r="A45" s="7">
        <v>3291</v>
      </c>
      <c r="B45" s="8" t="s">
        <v>95</v>
      </c>
      <c r="C45" s="9">
        <v>70000</v>
      </c>
      <c r="D45" s="9">
        <v>0</v>
      </c>
      <c r="E45" s="9"/>
      <c r="F45" s="9"/>
      <c r="G45" s="9"/>
      <c r="H45" s="9">
        <v>70000</v>
      </c>
      <c r="I45" s="9"/>
      <c r="J45" s="9">
        <v>0</v>
      </c>
      <c r="K45" s="9"/>
      <c r="L45" s="9"/>
      <c r="M45" s="9"/>
      <c r="N45" s="9"/>
      <c r="O45" s="9">
        <v>70000</v>
      </c>
      <c r="P45" s="9">
        <v>70000</v>
      </c>
      <c r="Q45" s="9">
        <v>70000</v>
      </c>
    </row>
    <row r="46" spans="1:17" x14ac:dyDescent="0.25">
      <c r="A46" s="7">
        <v>3292</v>
      </c>
      <c r="B46" s="8" t="s">
        <v>37</v>
      </c>
      <c r="C46" s="9">
        <v>650000</v>
      </c>
      <c r="D46" s="9">
        <v>0</v>
      </c>
      <c r="E46" s="9"/>
      <c r="F46" s="9"/>
      <c r="G46" s="9"/>
      <c r="H46" s="9">
        <v>650000</v>
      </c>
      <c r="I46" s="9"/>
      <c r="J46" s="9">
        <v>0</v>
      </c>
      <c r="K46" s="9"/>
      <c r="L46" s="9"/>
      <c r="M46" s="9"/>
      <c r="N46" s="9"/>
      <c r="O46" s="9">
        <v>650000</v>
      </c>
      <c r="P46" s="9">
        <v>650000</v>
      </c>
      <c r="Q46" s="9">
        <v>650000</v>
      </c>
    </row>
    <row r="47" spans="1:17" x14ac:dyDescent="0.25">
      <c r="A47" s="7">
        <v>3293</v>
      </c>
      <c r="B47" s="8" t="s">
        <v>38</v>
      </c>
      <c r="C47" s="9">
        <v>291250</v>
      </c>
      <c r="D47" s="9">
        <v>10630</v>
      </c>
      <c r="E47" s="9"/>
      <c r="F47" s="9">
        <v>150870</v>
      </c>
      <c r="G47" s="9"/>
      <c r="H47" s="9">
        <v>131000</v>
      </c>
      <c r="I47" s="9"/>
      <c r="J47" s="9"/>
      <c r="K47" s="9"/>
      <c r="L47" s="9"/>
      <c r="M47" s="9"/>
      <c r="N47" s="9"/>
      <c r="O47" s="9">
        <v>292500</v>
      </c>
      <c r="P47" s="9">
        <v>292500</v>
      </c>
      <c r="Q47" s="9">
        <v>292500</v>
      </c>
    </row>
    <row r="48" spans="1:17" x14ac:dyDescent="0.25">
      <c r="A48" s="7">
        <v>3294</v>
      </c>
      <c r="B48" s="8" t="s">
        <v>39</v>
      </c>
      <c r="C48" s="9">
        <v>80000</v>
      </c>
      <c r="D48" s="9">
        <v>0</v>
      </c>
      <c r="E48" s="9"/>
      <c r="F48" s="9">
        <v>56000</v>
      </c>
      <c r="G48" s="9"/>
      <c r="H48" s="9"/>
      <c r="I48" s="9"/>
      <c r="J48" s="9"/>
      <c r="K48" s="9"/>
      <c r="L48" s="9"/>
      <c r="M48" s="9"/>
      <c r="N48" s="9"/>
      <c r="O48" s="9">
        <v>56000</v>
      </c>
      <c r="P48" s="9">
        <v>56000</v>
      </c>
      <c r="Q48" s="9">
        <v>56000</v>
      </c>
    </row>
    <row r="49" spans="1:17" x14ac:dyDescent="0.25">
      <c r="A49" s="7">
        <v>3295</v>
      </c>
      <c r="B49" s="8" t="s">
        <v>40</v>
      </c>
      <c r="C49" s="9">
        <v>135000</v>
      </c>
      <c r="D49" s="9">
        <v>0</v>
      </c>
      <c r="E49" s="9"/>
      <c r="F49" s="9">
        <v>114000</v>
      </c>
      <c r="G49" s="9"/>
      <c r="H49" s="9"/>
      <c r="I49" s="9"/>
      <c r="J49" s="9">
        <v>0</v>
      </c>
      <c r="K49" s="9"/>
      <c r="L49" s="9"/>
      <c r="M49" s="9"/>
      <c r="N49" s="9"/>
      <c r="O49" s="9">
        <v>114000</v>
      </c>
      <c r="P49" s="9">
        <v>114000</v>
      </c>
      <c r="Q49" s="9">
        <v>114000</v>
      </c>
    </row>
    <row r="50" spans="1:17" x14ac:dyDescent="0.25">
      <c r="A50" s="7">
        <v>3296</v>
      </c>
      <c r="B50" s="8" t="s">
        <v>41</v>
      </c>
      <c r="C50" s="9">
        <v>0</v>
      </c>
      <c r="D50" s="9">
        <v>0</v>
      </c>
      <c r="E50" s="9"/>
      <c r="F50" s="9">
        <v>0</v>
      </c>
      <c r="G50" s="9"/>
      <c r="H50" s="9"/>
      <c r="I50" s="9"/>
      <c r="J50" s="9">
        <v>0</v>
      </c>
      <c r="K50" s="9"/>
      <c r="L50" s="9"/>
      <c r="M50" s="9"/>
      <c r="N50" s="9"/>
      <c r="O50" s="9">
        <v>0</v>
      </c>
      <c r="P50" s="9">
        <v>0</v>
      </c>
      <c r="Q50" s="9">
        <v>0</v>
      </c>
    </row>
    <row r="51" spans="1:17" x14ac:dyDescent="0.25">
      <c r="A51" s="7">
        <v>3299</v>
      </c>
      <c r="B51" s="8" t="s">
        <v>42</v>
      </c>
      <c r="C51" s="9">
        <v>322500</v>
      </c>
      <c r="D51" s="9">
        <v>0</v>
      </c>
      <c r="E51" s="9"/>
      <c r="F51" s="9">
        <v>230000</v>
      </c>
      <c r="G51" s="9"/>
      <c r="H51" s="9"/>
      <c r="I51" s="9"/>
      <c r="J51" s="9">
        <v>50160</v>
      </c>
      <c r="K51" s="9"/>
      <c r="L51" s="9"/>
      <c r="M51" s="9"/>
      <c r="N51" s="9"/>
      <c r="O51" s="9">
        <v>280160</v>
      </c>
      <c r="P51" s="9">
        <v>280160</v>
      </c>
      <c r="Q51" s="9">
        <v>280160</v>
      </c>
    </row>
    <row r="52" spans="1:17" x14ac:dyDescent="0.25">
      <c r="A52" s="20">
        <v>34</v>
      </c>
      <c r="B52" s="21" t="s">
        <v>76</v>
      </c>
      <c r="C52" s="22">
        <f>C53+C56</f>
        <v>190000</v>
      </c>
      <c r="D52" s="22">
        <f t="shared" ref="D52:Q52" si="18">D53+D56</f>
        <v>0</v>
      </c>
      <c r="E52" s="22">
        <f t="shared" si="18"/>
        <v>0</v>
      </c>
      <c r="F52" s="22">
        <f t="shared" si="18"/>
        <v>165000</v>
      </c>
      <c r="G52" s="22">
        <f t="shared" si="18"/>
        <v>0</v>
      </c>
      <c r="H52" s="22">
        <f t="shared" si="18"/>
        <v>0</v>
      </c>
      <c r="I52" s="22">
        <f t="shared" si="18"/>
        <v>0</v>
      </c>
      <c r="J52" s="22">
        <f t="shared" si="18"/>
        <v>0</v>
      </c>
      <c r="K52" s="22">
        <f t="shared" si="18"/>
        <v>0</v>
      </c>
      <c r="L52" s="22">
        <f t="shared" si="18"/>
        <v>0</v>
      </c>
      <c r="M52" s="22">
        <f t="shared" si="18"/>
        <v>0</v>
      </c>
      <c r="N52" s="22">
        <f t="shared" si="18"/>
        <v>0</v>
      </c>
      <c r="O52" s="22">
        <f t="shared" si="18"/>
        <v>165000</v>
      </c>
      <c r="P52" s="22">
        <f t="shared" si="18"/>
        <v>165000</v>
      </c>
      <c r="Q52" s="22">
        <f t="shared" si="18"/>
        <v>165000</v>
      </c>
    </row>
    <row r="53" spans="1:17" x14ac:dyDescent="0.25">
      <c r="A53" s="12">
        <v>342</v>
      </c>
      <c r="B53" s="18" t="s">
        <v>71</v>
      </c>
      <c r="C53" s="19">
        <f>SUM(C54:C55)</f>
        <v>0</v>
      </c>
      <c r="D53" s="19">
        <f t="shared" ref="D53:Q53" si="19">SUM(D54:D55)</f>
        <v>0</v>
      </c>
      <c r="E53" s="19">
        <f t="shared" si="19"/>
        <v>0</v>
      </c>
      <c r="F53" s="19">
        <f t="shared" si="19"/>
        <v>0</v>
      </c>
      <c r="G53" s="19">
        <f t="shared" si="19"/>
        <v>0</v>
      </c>
      <c r="H53" s="19">
        <f t="shared" si="19"/>
        <v>0</v>
      </c>
      <c r="I53" s="19">
        <f t="shared" si="19"/>
        <v>0</v>
      </c>
      <c r="J53" s="19">
        <f t="shared" si="19"/>
        <v>0</v>
      </c>
      <c r="K53" s="19">
        <f t="shared" si="19"/>
        <v>0</v>
      </c>
      <c r="L53" s="19">
        <f t="shared" si="19"/>
        <v>0</v>
      </c>
      <c r="M53" s="19">
        <f t="shared" si="19"/>
        <v>0</v>
      </c>
      <c r="N53" s="19">
        <f t="shared" si="19"/>
        <v>0</v>
      </c>
      <c r="O53" s="19">
        <f t="shared" si="19"/>
        <v>0</v>
      </c>
      <c r="P53" s="19">
        <f t="shared" si="19"/>
        <v>0</v>
      </c>
      <c r="Q53" s="19">
        <f t="shared" si="19"/>
        <v>0</v>
      </c>
    </row>
    <row r="54" spans="1:17" x14ac:dyDescent="0.25">
      <c r="A54" s="23">
        <v>3422</v>
      </c>
      <c r="B54" s="24" t="s">
        <v>77</v>
      </c>
      <c r="C54" s="25">
        <v>0</v>
      </c>
      <c r="D54" s="25">
        <v>0</v>
      </c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>
        <f t="shared" si="8"/>
        <v>0</v>
      </c>
      <c r="P54" s="25">
        <f t="shared" ref="P54:Q54" si="20">O54</f>
        <v>0</v>
      </c>
      <c r="Q54" s="25">
        <f t="shared" si="20"/>
        <v>0</v>
      </c>
    </row>
    <row r="55" spans="1:17" x14ac:dyDescent="0.25">
      <c r="A55" s="23">
        <v>3423</v>
      </c>
      <c r="B55" s="24" t="s">
        <v>72</v>
      </c>
      <c r="C55" s="25">
        <v>0</v>
      </c>
      <c r="D55" s="25">
        <v>0</v>
      </c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>
        <f t="shared" si="8"/>
        <v>0</v>
      </c>
      <c r="P55" s="25">
        <f t="shared" ref="P55:Q55" si="21">O55</f>
        <v>0</v>
      </c>
      <c r="Q55" s="25">
        <f t="shared" si="21"/>
        <v>0</v>
      </c>
    </row>
    <row r="56" spans="1:17" x14ac:dyDescent="0.25">
      <c r="A56" s="4">
        <v>343</v>
      </c>
      <c r="B56" s="5" t="s">
        <v>43</v>
      </c>
      <c r="C56" s="6">
        <f>SUM(C57:C60)</f>
        <v>190000</v>
      </c>
      <c r="D56" s="6">
        <f t="shared" ref="D56:Q56" si="22">SUM(D57:D60)</f>
        <v>0</v>
      </c>
      <c r="E56" s="6">
        <f t="shared" si="22"/>
        <v>0</v>
      </c>
      <c r="F56" s="6">
        <f t="shared" si="22"/>
        <v>165000</v>
      </c>
      <c r="G56" s="6">
        <f t="shared" si="22"/>
        <v>0</v>
      </c>
      <c r="H56" s="6">
        <f t="shared" si="22"/>
        <v>0</v>
      </c>
      <c r="I56" s="6">
        <f t="shared" si="22"/>
        <v>0</v>
      </c>
      <c r="J56" s="6">
        <f t="shared" si="22"/>
        <v>0</v>
      </c>
      <c r="K56" s="6">
        <f t="shared" si="22"/>
        <v>0</v>
      </c>
      <c r="L56" s="6">
        <f t="shared" si="22"/>
        <v>0</v>
      </c>
      <c r="M56" s="6">
        <f t="shared" si="22"/>
        <v>0</v>
      </c>
      <c r="N56" s="6">
        <f t="shared" si="22"/>
        <v>0</v>
      </c>
      <c r="O56" s="6">
        <f t="shared" si="22"/>
        <v>165000</v>
      </c>
      <c r="P56" s="6">
        <f t="shared" si="22"/>
        <v>165000</v>
      </c>
      <c r="Q56" s="6">
        <f t="shared" si="22"/>
        <v>165000</v>
      </c>
    </row>
    <row r="57" spans="1:17" x14ac:dyDescent="0.25">
      <c r="A57" s="7">
        <v>3431</v>
      </c>
      <c r="B57" s="8" t="s">
        <v>44</v>
      </c>
      <c r="C57" s="9">
        <v>180000</v>
      </c>
      <c r="D57" s="9">
        <v>0</v>
      </c>
      <c r="E57" s="9"/>
      <c r="F57" s="9">
        <v>155000</v>
      </c>
      <c r="G57" s="9"/>
      <c r="H57" s="9"/>
      <c r="I57" s="9"/>
      <c r="J57" s="9"/>
      <c r="K57" s="9"/>
      <c r="L57" s="9"/>
      <c r="M57" s="9"/>
      <c r="N57" s="9"/>
      <c r="O57" s="9">
        <v>155000</v>
      </c>
      <c r="P57" s="9">
        <f t="shared" ref="P57:Q57" si="23">O57</f>
        <v>155000</v>
      </c>
      <c r="Q57" s="9">
        <f t="shared" si="23"/>
        <v>155000</v>
      </c>
    </row>
    <row r="58" spans="1:17" x14ac:dyDescent="0.25">
      <c r="A58" s="7">
        <v>3432</v>
      </c>
      <c r="B58" s="8" t="s">
        <v>45</v>
      </c>
      <c r="C58" s="9">
        <v>1000</v>
      </c>
      <c r="D58" s="9">
        <v>0</v>
      </c>
      <c r="E58" s="9"/>
      <c r="F58" s="9">
        <v>1000</v>
      </c>
      <c r="G58" s="9"/>
      <c r="H58" s="9"/>
      <c r="I58" s="9"/>
      <c r="J58" s="9"/>
      <c r="K58" s="9"/>
      <c r="L58" s="9"/>
      <c r="M58" s="9"/>
      <c r="N58" s="9"/>
      <c r="O58" s="9">
        <v>1000</v>
      </c>
      <c r="P58" s="9">
        <f t="shared" ref="P58:Q58" si="24">O58</f>
        <v>1000</v>
      </c>
      <c r="Q58" s="9">
        <f t="shared" si="24"/>
        <v>1000</v>
      </c>
    </row>
    <row r="59" spans="1:17" x14ac:dyDescent="0.25">
      <c r="A59" s="7">
        <v>3433</v>
      </c>
      <c r="B59" s="8" t="s">
        <v>46</v>
      </c>
      <c r="C59" s="9">
        <v>9000</v>
      </c>
      <c r="D59" s="9">
        <v>0</v>
      </c>
      <c r="E59" s="9"/>
      <c r="F59" s="9">
        <v>9000</v>
      </c>
      <c r="G59" s="9"/>
      <c r="H59" s="9"/>
      <c r="I59" s="9"/>
      <c r="J59" s="9"/>
      <c r="K59" s="9"/>
      <c r="L59" s="9"/>
      <c r="M59" s="9"/>
      <c r="N59" s="9"/>
      <c r="O59" s="9">
        <v>9000</v>
      </c>
      <c r="P59" s="9">
        <f t="shared" ref="P59:Q59" si="25">O59</f>
        <v>9000</v>
      </c>
      <c r="Q59" s="9">
        <f t="shared" si="25"/>
        <v>9000</v>
      </c>
    </row>
    <row r="60" spans="1:17" x14ac:dyDescent="0.25">
      <c r="A60" s="7">
        <v>3434</v>
      </c>
      <c r="B60" s="8" t="s">
        <v>47</v>
      </c>
      <c r="C60" s="9">
        <v>0</v>
      </c>
      <c r="D60" s="9">
        <v>0</v>
      </c>
      <c r="E60" s="9"/>
      <c r="F60" s="9"/>
      <c r="G60" s="9"/>
      <c r="H60" s="9"/>
      <c r="I60" s="9"/>
      <c r="J60" s="9"/>
      <c r="K60" s="9"/>
      <c r="L60" s="9"/>
      <c r="M60" s="9"/>
      <c r="N60" s="9"/>
      <c r="O60" s="9">
        <f t="shared" si="8"/>
        <v>0</v>
      </c>
      <c r="P60" s="9">
        <f t="shared" ref="P60:Q60" si="26">O60</f>
        <v>0</v>
      </c>
      <c r="Q60" s="9">
        <f t="shared" si="26"/>
        <v>0</v>
      </c>
    </row>
    <row r="61" spans="1:17" x14ac:dyDescent="0.25">
      <c r="A61" s="2">
        <v>37</v>
      </c>
      <c r="B61" s="3" t="s">
        <v>48</v>
      </c>
      <c r="C61" s="11">
        <f>C62+C64</f>
        <v>0</v>
      </c>
      <c r="D61" s="11">
        <f t="shared" ref="D61:Q61" si="27">D62+D64</f>
        <v>0</v>
      </c>
      <c r="E61" s="11">
        <f t="shared" si="27"/>
        <v>0</v>
      </c>
      <c r="F61" s="11">
        <f t="shared" si="27"/>
        <v>0</v>
      </c>
      <c r="G61" s="11">
        <f t="shared" si="27"/>
        <v>0</v>
      </c>
      <c r="H61" s="11">
        <f t="shared" si="27"/>
        <v>0</v>
      </c>
      <c r="I61" s="11">
        <f t="shared" si="27"/>
        <v>0</v>
      </c>
      <c r="J61" s="11">
        <f t="shared" si="27"/>
        <v>0</v>
      </c>
      <c r="K61" s="11">
        <f t="shared" si="27"/>
        <v>0</v>
      </c>
      <c r="L61" s="11">
        <f t="shared" si="27"/>
        <v>0</v>
      </c>
      <c r="M61" s="11">
        <f t="shared" si="27"/>
        <v>0</v>
      </c>
      <c r="N61" s="11">
        <f t="shared" si="27"/>
        <v>0</v>
      </c>
      <c r="O61" s="11">
        <f t="shared" si="27"/>
        <v>0</v>
      </c>
      <c r="P61" s="11">
        <f t="shared" si="27"/>
        <v>0</v>
      </c>
      <c r="Q61" s="11">
        <f t="shared" si="27"/>
        <v>0</v>
      </c>
    </row>
    <row r="62" spans="1:17" x14ac:dyDescent="0.25">
      <c r="A62" s="27">
        <v>371</v>
      </c>
      <c r="B62" s="28" t="s">
        <v>48</v>
      </c>
      <c r="C62" s="29">
        <f>C63</f>
        <v>0</v>
      </c>
      <c r="D62" s="29">
        <f t="shared" ref="D62:Q62" si="28">D63</f>
        <v>0</v>
      </c>
      <c r="E62" s="29">
        <f t="shared" si="28"/>
        <v>0</v>
      </c>
      <c r="F62" s="29">
        <f t="shared" si="28"/>
        <v>0</v>
      </c>
      <c r="G62" s="29">
        <f t="shared" si="28"/>
        <v>0</v>
      </c>
      <c r="H62" s="29">
        <f t="shared" si="28"/>
        <v>0</v>
      </c>
      <c r="I62" s="29">
        <f t="shared" si="28"/>
        <v>0</v>
      </c>
      <c r="J62" s="29">
        <f t="shared" si="28"/>
        <v>0</v>
      </c>
      <c r="K62" s="29">
        <f t="shared" si="28"/>
        <v>0</v>
      </c>
      <c r="L62" s="29">
        <f t="shared" si="28"/>
        <v>0</v>
      </c>
      <c r="M62" s="29">
        <f t="shared" si="28"/>
        <v>0</v>
      </c>
      <c r="N62" s="29">
        <f t="shared" si="28"/>
        <v>0</v>
      </c>
      <c r="O62" s="29">
        <f t="shared" si="28"/>
        <v>0</v>
      </c>
      <c r="P62" s="29">
        <f t="shared" si="28"/>
        <v>0</v>
      </c>
      <c r="Q62" s="29">
        <f t="shared" si="28"/>
        <v>0</v>
      </c>
    </row>
    <row r="63" spans="1:17" x14ac:dyDescent="0.25">
      <c r="A63" s="7">
        <v>3712</v>
      </c>
      <c r="B63" s="30" t="s">
        <v>49</v>
      </c>
      <c r="C63" s="9">
        <v>0</v>
      </c>
      <c r="D63" s="9">
        <v>0</v>
      </c>
      <c r="E63" s="9"/>
      <c r="F63" s="9"/>
      <c r="G63" s="9"/>
      <c r="H63" s="9"/>
      <c r="I63" s="9"/>
      <c r="J63" s="9"/>
      <c r="K63" s="9"/>
      <c r="L63" s="9"/>
      <c r="M63" s="9"/>
      <c r="N63" s="9"/>
      <c r="O63" s="9">
        <f t="shared" si="8"/>
        <v>0</v>
      </c>
      <c r="P63" s="9">
        <f t="shared" ref="P63:Q63" si="29">O63</f>
        <v>0</v>
      </c>
      <c r="Q63" s="9">
        <f t="shared" si="29"/>
        <v>0</v>
      </c>
    </row>
    <row r="64" spans="1:17" x14ac:dyDescent="0.25">
      <c r="A64" s="31">
        <v>372</v>
      </c>
      <c r="B64" s="32" t="s">
        <v>50</v>
      </c>
      <c r="C64" s="26">
        <f>SUM(C65:C66)</f>
        <v>0</v>
      </c>
      <c r="D64" s="26">
        <f t="shared" ref="D64:N64" si="30">SUM(D65:D66)</f>
        <v>0</v>
      </c>
      <c r="E64" s="26">
        <f t="shared" si="30"/>
        <v>0</v>
      </c>
      <c r="F64" s="26">
        <f t="shared" si="30"/>
        <v>0</v>
      </c>
      <c r="G64" s="26">
        <f t="shared" si="30"/>
        <v>0</v>
      </c>
      <c r="H64" s="26">
        <f t="shared" si="30"/>
        <v>0</v>
      </c>
      <c r="I64" s="26">
        <f t="shared" si="30"/>
        <v>0</v>
      </c>
      <c r="J64" s="26">
        <f t="shared" si="30"/>
        <v>0</v>
      </c>
      <c r="K64" s="26">
        <f t="shared" si="30"/>
        <v>0</v>
      </c>
      <c r="L64" s="26">
        <f t="shared" si="30"/>
        <v>0</v>
      </c>
      <c r="M64" s="26">
        <f t="shared" si="30"/>
        <v>0</v>
      </c>
      <c r="N64" s="26">
        <f t="shared" si="30"/>
        <v>0</v>
      </c>
      <c r="O64" s="26">
        <f t="shared" si="8"/>
        <v>0</v>
      </c>
      <c r="P64" s="26">
        <f t="shared" ref="P64:Q64" si="31">O64</f>
        <v>0</v>
      </c>
      <c r="Q64" s="26">
        <f t="shared" si="31"/>
        <v>0</v>
      </c>
    </row>
    <row r="65" spans="1:17" x14ac:dyDescent="0.25">
      <c r="A65" s="7">
        <v>3721</v>
      </c>
      <c r="B65" s="8" t="s">
        <v>49</v>
      </c>
      <c r="C65" s="9">
        <v>0</v>
      </c>
      <c r="D65" s="9">
        <v>0</v>
      </c>
      <c r="E65" s="9"/>
      <c r="F65" s="9"/>
      <c r="G65" s="9"/>
      <c r="H65" s="9"/>
      <c r="I65" s="9"/>
      <c r="J65" s="9"/>
      <c r="K65" s="9"/>
      <c r="L65" s="9"/>
      <c r="M65" s="9"/>
      <c r="N65" s="9"/>
      <c r="O65" s="9">
        <f t="shared" si="8"/>
        <v>0</v>
      </c>
      <c r="P65" s="9">
        <f t="shared" ref="P65:Q65" si="32">O65</f>
        <v>0</v>
      </c>
      <c r="Q65" s="9">
        <f t="shared" si="32"/>
        <v>0</v>
      </c>
    </row>
    <row r="66" spans="1:17" x14ac:dyDescent="0.25">
      <c r="A66" s="7">
        <v>3722</v>
      </c>
      <c r="B66" s="8" t="s">
        <v>70</v>
      </c>
      <c r="C66" s="9">
        <v>0</v>
      </c>
      <c r="D66" s="9">
        <v>0</v>
      </c>
      <c r="E66" s="9"/>
      <c r="F66" s="9"/>
      <c r="G66" s="9"/>
      <c r="H66" s="9"/>
      <c r="I66" s="9"/>
      <c r="J66" s="9"/>
      <c r="K66" s="9"/>
      <c r="L66" s="9"/>
      <c r="M66" s="9"/>
      <c r="N66" s="9"/>
      <c r="O66" s="9">
        <f t="shared" si="8"/>
        <v>0</v>
      </c>
      <c r="P66" s="9">
        <f t="shared" ref="P66:Q66" si="33">O66</f>
        <v>0</v>
      </c>
      <c r="Q66" s="9">
        <f t="shared" si="33"/>
        <v>0</v>
      </c>
    </row>
    <row r="67" spans="1:17" x14ac:dyDescent="0.25">
      <c r="A67" s="2">
        <v>38</v>
      </c>
      <c r="B67" s="3" t="s">
        <v>51</v>
      </c>
      <c r="C67" s="11">
        <f>C68+C70</f>
        <v>0</v>
      </c>
      <c r="D67" s="11">
        <f t="shared" ref="D67:Q67" si="34">D68+D70</f>
        <v>0</v>
      </c>
      <c r="E67" s="11">
        <f t="shared" si="34"/>
        <v>0</v>
      </c>
      <c r="F67" s="11">
        <f t="shared" si="34"/>
        <v>0</v>
      </c>
      <c r="G67" s="11">
        <f t="shared" si="34"/>
        <v>0</v>
      </c>
      <c r="H67" s="11">
        <f t="shared" si="34"/>
        <v>0</v>
      </c>
      <c r="I67" s="11">
        <f t="shared" si="34"/>
        <v>0</v>
      </c>
      <c r="J67" s="11">
        <f t="shared" si="34"/>
        <v>0</v>
      </c>
      <c r="K67" s="11">
        <f t="shared" si="34"/>
        <v>0</v>
      </c>
      <c r="L67" s="11">
        <f t="shared" si="34"/>
        <v>0</v>
      </c>
      <c r="M67" s="11">
        <f t="shared" si="34"/>
        <v>0</v>
      </c>
      <c r="N67" s="11">
        <f t="shared" si="34"/>
        <v>0</v>
      </c>
      <c r="O67" s="11">
        <f t="shared" si="34"/>
        <v>0</v>
      </c>
      <c r="P67" s="11">
        <f t="shared" si="34"/>
        <v>0</v>
      </c>
      <c r="Q67" s="11">
        <f t="shared" si="34"/>
        <v>0</v>
      </c>
    </row>
    <row r="68" spans="1:17" x14ac:dyDescent="0.25">
      <c r="A68" s="27">
        <v>381</v>
      </c>
      <c r="B68" s="33" t="s">
        <v>52</v>
      </c>
      <c r="C68" s="29">
        <f>C69</f>
        <v>0</v>
      </c>
      <c r="D68" s="29">
        <f t="shared" ref="D68:Q68" si="35">D69</f>
        <v>0</v>
      </c>
      <c r="E68" s="29">
        <f t="shared" si="35"/>
        <v>0</v>
      </c>
      <c r="F68" s="29">
        <f t="shared" si="35"/>
        <v>0</v>
      </c>
      <c r="G68" s="29">
        <f t="shared" si="35"/>
        <v>0</v>
      </c>
      <c r="H68" s="29">
        <f t="shared" si="35"/>
        <v>0</v>
      </c>
      <c r="I68" s="29">
        <f t="shared" si="35"/>
        <v>0</v>
      </c>
      <c r="J68" s="29">
        <f t="shared" si="35"/>
        <v>0</v>
      </c>
      <c r="K68" s="29">
        <f t="shared" si="35"/>
        <v>0</v>
      </c>
      <c r="L68" s="29">
        <f t="shared" si="35"/>
        <v>0</v>
      </c>
      <c r="M68" s="29">
        <f t="shared" si="35"/>
        <v>0</v>
      </c>
      <c r="N68" s="29">
        <f t="shared" si="35"/>
        <v>0</v>
      </c>
      <c r="O68" s="29">
        <f t="shared" si="35"/>
        <v>0</v>
      </c>
      <c r="P68" s="29">
        <f t="shared" si="35"/>
        <v>0</v>
      </c>
      <c r="Q68" s="29">
        <f t="shared" si="35"/>
        <v>0</v>
      </c>
    </row>
    <row r="69" spans="1:17" x14ac:dyDescent="0.25">
      <c r="A69" s="34">
        <v>3811</v>
      </c>
      <c r="B69" s="35" t="s">
        <v>53</v>
      </c>
      <c r="C69" s="36">
        <v>0</v>
      </c>
      <c r="D69" s="36">
        <v>0</v>
      </c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>
        <f t="shared" si="8"/>
        <v>0</v>
      </c>
      <c r="P69" s="36">
        <f t="shared" ref="P69:Q69" si="36">O69</f>
        <v>0</v>
      </c>
      <c r="Q69" s="36">
        <f t="shared" si="36"/>
        <v>0</v>
      </c>
    </row>
    <row r="70" spans="1:17" x14ac:dyDescent="0.25">
      <c r="A70" s="66">
        <v>383</v>
      </c>
      <c r="B70" s="67" t="s">
        <v>68</v>
      </c>
      <c r="C70" s="37">
        <f>SUM(C71:C73)</f>
        <v>0</v>
      </c>
      <c r="D70" s="37">
        <f t="shared" ref="D70:Q70" si="37">SUM(D71:D73)</f>
        <v>0</v>
      </c>
      <c r="E70" s="37">
        <f t="shared" si="37"/>
        <v>0</v>
      </c>
      <c r="F70" s="37">
        <f t="shared" si="37"/>
        <v>0</v>
      </c>
      <c r="G70" s="37">
        <f t="shared" si="37"/>
        <v>0</v>
      </c>
      <c r="H70" s="37">
        <f t="shared" si="37"/>
        <v>0</v>
      </c>
      <c r="I70" s="37">
        <f t="shared" si="37"/>
        <v>0</v>
      </c>
      <c r="J70" s="37">
        <f t="shared" si="37"/>
        <v>0</v>
      </c>
      <c r="K70" s="37">
        <f t="shared" si="37"/>
        <v>0</v>
      </c>
      <c r="L70" s="37">
        <f t="shared" si="37"/>
        <v>0</v>
      </c>
      <c r="M70" s="37">
        <f t="shared" si="37"/>
        <v>0</v>
      </c>
      <c r="N70" s="37">
        <f t="shared" si="37"/>
        <v>0</v>
      </c>
      <c r="O70" s="37">
        <f t="shared" si="37"/>
        <v>0</v>
      </c>
      <c r="P70" s="37">
        <f t="shared" si="37"/>
        <v>0</v>
      </c>
      <c r="Q70" s="37">
        <f t="shared" si="37"/>
        <v>0</v>
      </c>
    </row>
    <row r="71" spans="1:17" x14ac:dyDescent="0.25">
      <c r="A71" s="68">
        <v>3831</v>
      </c>
      <c r="B71" s="35" t="s">
        <v>54</v>
      </c>
      <c r="C71" s="36">
        <v>0</v>
      </c>
      <c r="D71" s="36">
        <v>0</v>
      </c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>
        <f t="shared" ref="O71:O102" si="38">SUM(D71:N71)</f>
        <v>0</v>
      </c>
      <c r="P71" s="36">
        <f t="shared" ref="P71:Q71" si="39">O71</f>
        <v>0</v>
      </c>
      <c r="Q71" s="36">
        <f t="shared" si="39"/>
        <v>0</v>
      </c>
    </row>
    <row r="72" spans="1:17" x14ac:dyDescent="0.25">
      <c r="A72" s="68">
        <v>3833</v>
      </c>
      <c r="B72" s="38" t="s">
        <v>55</v>
      </c>
      <c r="C72" s="36">
        <v>0</v>
      </c>
      <c r="D72" s="36">
        <v>0</v>
      </c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>
        <f t="shared" si="38"/>
        <v>0</v>
      </c>
      <c r="P72" s="36">
        <f t="shared" ref="P72:Q72" si="40">O72</f>
        <v>0</v>
      </c>
      <c r="Q72" s="36">
        <f t="shared" si="40"/>
        <v>0</v>
      </c>
    </row>
    <row r="73" spans="1:17" x14ac:dyDescent="0.25">
      <c r="A73" s="39">
        <v>3834</v>
      </c>
      <c r="B73" s="40" t="s">
        <v>56</v>
      </c>
      <c r="C73" s="44">
        <v>0</v>
      </c>
      <c r="D73" s="41">
        <v>0</v>
      </c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>
        <f t="shared" si="38"/>
        <v>0</v>
      </c>
      <c r="P73" s="41">
        <f t="shared" ref="P73:Q73" si="41">O73</f>
        <v>0</v>
      </c>
      <c r="Q73" s="41">
        <f t="shared" si="41"/>
        <v>0</v>
      </c>
    </row>
    <row r="74" spans="1:17" s="87" customFormat="1" x14ac:dyDescent="0.25">
      <c r="A74" s="47">
        <v>4</v>
      </c>
      <c r="B74" s="48" t="s">
        <v>96</v>
      </c>
      <c r="C74" s="49">
        <f>C75+C79+C96</f>
        <v>4833500</v>
      </c>
      <c r="D74" s="49">
        <f t="shared" ref="D74:Q74" si="42">D75+D79+D96</f>
        <v>0</v>
      </c>
      <c r="E74" s="49">
        <f t="shared" si="42"/>
        <v>0</v>
      </c>
      <c r="F74" s="49">
        <f t="shared" si="42"/>
        <v>0</v>
      </c>
      <c r="G74" s="49">
        <f t="shared" si="42"/>
        <v>2550000</v>
      </c>
      <c r="H74" s="49">
        <f t="shared" si="42"/>
        <v>0</v>
      </c>
      <c r="I74" s="49">
        <f t="shared" si="42"/>
        <v>0</v>
      </c>
      <c r="J74" s="49">
        <f t="shared" si="42"/>
        <v>33143493</v>
      </c>
      <c r="K74" s="49">
        <f t="shared" si="42"/>
        <v>0</v>
      </c>
      <c r="L74" s="49">
        <f t="shared" si="42"/>
        <v>0</v>
      </c>
      <c r="M74" s="49">
        <f t="shared" si="42"/>
        <v>0</v>
      </c>
      <c r="N74" s="49">
        <f t="shared" si="42"/>
        <v>0</v>
      </c>
      <c r="O74" s="49">
        <f t="shared" si="42"/>
        <v>35693493</v>
      </c>
      <c r="P74" s="49">
        <f t="shared" si="42"/>
        <v>23972715.280000001</v>
      </c>
      <c r="Q74" s="49">
        <f t="shared" si="42"/>
        <v>6792355</v>
      </c>
    </row>
    <row r="75" spans="1:17" s="87" customFormat="1" x14ac:dyDescent="0.25">
      <c r="A75" s="50">
        <v>41</v>
      </c>
      <c r="B75" s="51" t="s">
        <v>57</v>
      </c>
      <c r="C75" s="52">
        <f>C76</f>
        <v>699000</v>
      </c>
      <c r="D75" s="52">
        <f t="shared" ref="D75:Q75" si="43">D76</f>
        <v>0</v>
      </c>
      <c r="E75" s="52">
        <f t="shared" si="43"/>
        <v>0</v>
      </c>
      <c r="F75" s="52">
        <f t="shared" si="43"/>
        <v>0</v>
      </c>
      <c r="G75" s="52">
        <f t="shared" si="43"/>
        <v>0</v>
      </c>
      <c r="H75" s="52">
        <f t="shared" si="43"/>
        <v>0</v>
      </c>
      <c r="I75" s="52">
        <f t="shared" si="43"/>
        <v>0</v>
      </c>
      <c r="J75" s="52">
        <f t="shared" si="43"/>
        <v>0</v>
      </c>
      <c r="K75" s="52">
        <f t="shared" si="43"/>
        <v>0</v>
      </c>
      <c r="L75" s="52">
        <f t="shared" si="43"/>
        <v>0</v>
      </c>
      <c r="M75" s="52">
        <f t="shared" si="43"/>
        <v>0</v>
      </c>
      <c r="N75" s="52">
        <f t="shared" si="43"/>
        <v>0</v>
      </c>
      <c r="O75" s="52">
        <f t="shared" si="43"/>
        <v>0</v>
      </c>
      <c r="P75" s="52">
        <f t="shared" si="43"/>
        <v>0</v>
      </c>
      <c r="Q75" s="52">
        <f t="shared" si="43"/>
        <v>0</v>
      </c>
    </row>
    <row r="76" spans="1:17" x14ac:dyDescent="0.25">
      <c r="A76" s="27">
        <v>412</v>
      </c>
      <c r="B76" s="33" t="s">
        <v>78</v>
      </c>
      <c r="C76" s="29">
        <f>SUM(C77:C78)</f>
        <v>699000</v>
      </c>
      <c r="D76" s="29">
        <f t="shared" ref="D76:Q76" si="44">SUM(D77:D78)</f>
        <v>0</v>
      </c>
      <c r="E76" s="29">
        <f t="shared" si="44"/>
        <v>0</v>
      </c>
      <c r="F76" s="29">
        <f t="shared" si="44"/>
        <v>0</v>
      </c>
      <c r="G76" s="29">
        <f t="shared" si="44"/>
        <v>0</v>
      </c>
      <c r="H76" s="29">
        <f t="shared" si="44"/>
        <v>0</v>
      </c>
      <c r="I76" s="29">
        <f t="shared" si="44"/>
        <v>0</v>
      </c>
      <c r="J76" s="29">
        <f t="shared" si="44"/>
        <v>0</v>
      </c>
      <c r="K76" s="29">
        <f t="shared" si="44"/>
        <v>0</v>
      </c>
      <c r="L76" s="29">
        <f t="shared" si="44"/>
        <v>0</v>
      </c>
      <c r="M76" s="29">
        <f t="shared" si="44"/>
        <v>0</v>
      </c>
      <c r="N76" s="29">
        <f t="shared" si="44"/>
        <v>0</v>
      </c>
      <c r="O76" s="29">
        <f t="shared" si="44"/>
        <v>0</v>
      </c>
      <c r="P76" s="29">
        <f t="shared" si="44"/>
        <v>0</v>
      </c>
      <c r="Q76" s="29">
        <f t="shared" si="44"/>
        <v>0</v>
      </c>
    </row>
    <row r="77" spans="1:17" x14ac:dyDescent="0.25">
      <c r="A77" s="7">
        <v>4123</v>
      </c>
      <c r="B77" s="8" t="s">
        <v>58</v>
      </c>
      <c r="C77" s="9">
        <v>699000</v>
      </c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>
        <f t="shared" si="38"/>
        <v>0</v>
      </c>
      <c r="P77" s="9">
        <f t="shared" ref="P77:Q77" si="45">O77</f>
        <v>0</v>
      </c>
      <c r="Q77" s="9">
        <f t="shared" si="45"/>
        <v>0</v>
      </c>
    </row>
    <row r="78" spans="1:17" x14ac:dyDescent="0.25">
      <c r="A78" s="7">
        <v>4126</v>
      </c>
      <c r="B78" s="8" t="s">
        <v>69</v>
      </c>
      <c r="C78" s="9">
        <v>0</v>
      </c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>
        <f t="shared" si="38"/>
        <v>0</v>
      </c>
      <c r="P78" s="9">
        <f t="shared" ref="P78:Q78" si="46">O78</f>
        <v>0</v>
      </c>
      <c r="Q78" s="9">
        <f t="shared" si="46"/>
        <v>0</v>
      </c>
    </row>
    <row r="79" spans="1:17" x14ac:dyDescent="0.25">
      <c r="A79" s="53">
        <v>42</v>
      </c>
      <c r="B79" s="54" t="s">
        <v>97</v>
      </c>
      <c r="C79" s="55">
        <f>C80+C82+C90+C92+C94</f>
        <v>4134500</v>
      </c>
      <c r="D79" s="55">
        <f t="shared" ref="D79:Q79" si="47">D80+D82+D90+D92+D94</f>
        <v>0</v>
      </c>
      <c r="E79" s="55">
        <f t="shared" si="47"/>
        <v>0</v>
      </c>
      <c r="F79" s="55">
        <f t="shared" si="47"/>
        <v>0</v>
      </c>
      <c r="G79" s="55">
        <f t="shared" si="47"/>
        <v>0</v>
      </c>
      <c r="H79" s="55">
        <f t="shared" si="47"/>
        <v>0</v>
      </c>
      <c r="I79" s="55">
        <f t="shared" si="47"/>
        <v>0</v>
      </c>
      <c r="J79" s="55">
        <f t="shared" si="47"/>
        <v>17106457</v>
      </c>
      <c r="K79" s="55">
        <f t="shared" si="47"/>
        <v>0</v>
      </c>
      <c r="L79" s="55">
        <f t="shared" si="47"/>
        <v>0</v>
      </c>
      <c r="M79" s="55">
        <f t="shared" si="47"/>
        <v>0</v>
      </c>
      <c r="N79" s="55">
        <f t="shared" si="47"/>
        <v>0</v>
      </c>
      <c r="O79" s="55">
        <f t="shared" si="47"/>
        <v>17106457</v>
      </c>
      <c r="P79" s="55">
        <f t="shared" si="47"/>
        <v>2590000</v>
      </c>
      <c r="Q79" s="55">
        <f t="shared" si="47"/>
        <v>3228570</v>
      </c>
    </row>
    <row r="80" spans="1:17" x14ac:dyDescent="0.25">
      <c r="A80" s="27">
        <v>421</v>
      </c>
      <c r="B80" s="33" t="s">
        <v>59</v>
      </c>
      <c r="C80" s="29">
        <f>C81</f>
        <v>0</v>
      </c>
      <c r="D80" s="29">
        <f t="shared" ref="D80:Q80" si="48">D81</f>
        <v>0</v>
      </c>
      <c r="E80" s="29">
        <f t="shared" si="48"/>
        <v>0</v>
      </c>
      <c r="F80" s="29">
        <f t="shared" si="48"/>
        <v>0</v>
      </c>
      <c r="G80" s="29">
        <f t="shared" si="48"/>
        <v>0</v>
      </c>
      <c r="H80" s="29">
        <f t="shared" si="48"/>
        <v>0</v>
      </c>
      <c r="I80" s="29">
        <f t="shared" si="48"/>
        <v>0</v>
      </c>
      <c r="J80" s="29">
        <f t="shared" si="48"/>
        <v>0</v>
      </c>
      <c r="K80" s="29">
        <f t="shared" si="48"/>
        <v>0</v>
      </c>
      <c r="L80" s="29">
        <f t="shared" si="48"/>
        <v>0</v>
      </c>
      <c r="M80" s="29">
        <f t="shared" si="48"/>
        <v>0</v>
      </c>
      <c r="N80" s="29">
        <f t="shared" si="48"/>
        <v>0</v>
      </c>
      <c r="O80" s="29">
        <f t="shared" si="48"/>
        <v>0</v>
      </c>
      <c r="P80" s="29">
        <f t="shared" si="48"/>
        <v>0</v>
      </c>
      <c r="Q80" s="29">
        <f t="shared" si="48"/>
        <v>0</v>
      </c>
    </row>
    <row r="81" spans="1:17" x14ac:dyDescent="0.25">
      <c r="A81" s="7">
        <v>4212</v>
      </c>
      <c r="B81" s="8" t="s">
        <v>60</v>
      </c>
      <c r="C81" s="9">
        <v>0</v>
      </c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>
        <f t="shared" si="38"/>
        <v>0</v>
      </c>
      <c r="P81" s="9">
        <f t="shared" ref="P81:Q81" si="49">O81</f>
        <v>0</v>
      </c>
      <c r="Q81" s="9">
        <f t="shared" si="49"/>
        <v>0</v>
      </c>
    </row>
    <row r="82" spans="1:17" x14ac:dyDescent="0.25">
      <c r="A82" s="27">
        <v>422</v>
      </c>
      <c r="B82" s="33" t="s">
        <v>79</v>
      </c>
      <c r="C82" s="29">
        <f>SUM(C83:C89)</f>
        <v>4134500</v>
      </c>
      <c r="D82" s="29">
        <f t="shared" ref="D82:Q82" si="50">SUM(D83:D89)</f>
        <v>0</v>
      </c>
      <c r="E82" s="29">
        <f t="shared" si="50"/>
        <v>0</v>
      </c>
      <c r="F82" s="29">
        <f t="shared" si="50"/>
        <v>0</v>
      </c>
      <c r="G82" s="29">
        <f t="shared" si="50"/>
        <v>0</v>
      </c>
      <c r="H82" s="29">
        <f t="shared" si="50"/>
        <v>0</v>
      </c>
      <c r="I82" s="29">
        <f t="shared" si="50"/>
        <v>0</v>
      </c>
      <c r="J82" s="29">
        <f t="shared" si="50"/>
        <v>16815857</v>
      </c>
      <c r="K82" s="29">
        <f t="shared" si="50"/>
        <v>0</v>
      </c>
      <c r="L82" s="29">
        <f t="shared" si="50"/>
        <v>0</v>
      </c>
      <c r="M82" s="29">
        <f t="shared" si="50"/>
        <v>0</v>
      </c>
      <c r="N82" s="29">
        <f t="shared" si="50"/>
        <v>0</v>
      </c>
      <c r="O82" s="29">
        <f t="shared" si="50"/>
        <v>16815857</v>
      </c>
      <c r="P82" s="29">
        <f t="shared" si="50"/>
        <v>2590000</v>
      </c>
      <c r="Q82" s="29">
        <f t="shared" si="50"/>
        <v>3228570</v>
      </c>
    </row>
    <row r="83" spans="1:17" x14ac:dyDescent="0.25">
      <c r="A83" s="7">
        <v>4221</v>
      </c>
      <c r="B83" s="8" t="s">
        <v>61</v>
      </c>
      <c r="C83" s="9">
        <v>409500</v>
      </c>
      <c r="D83" s="9"/>
      <c r="E83" s="9"/>
      <c r="F83" s="9"/>
      <c r="G83" s="9"/>
      <c r="H83" s="9"/>
      <c r="I83" s="9"/>
      <c r="J83" s="9">
        <v>1769520</v>
      </c>
      <c r="K83" s="9"/>
      <c r="L83" s="9"/>
      <c r="M83" s="9"/>
      <c r="N83" s="9"/>
      <c r="O83" s="9">
        <f t="shared" si="38"/>
        <v>1769520</v>
      </c>
      <c r="P83" s="9">
        <v>0</v>
      </c>
      <c r="Q83" s="9">
        <v>0</v>
      </c>
    </row>
    <row r="84" spans="1:17" x14ac:dyDescent="0.25">
      <c r="A84" s="7">
        <v>4222</v>
      </c>
      <c r="B84" s="8" t="s">
        <v>62</v>
      </c>
      <c r="C84" s="9">
        <v>0</v>
      </c>
      <c r="D84" s="9"/>
      <c r="E84" s="9"/>
      <c r="F84" s="9"/>
      <c r="G84" s="9"/>
      <c r="H84" s="9"/>
      <c r="I84" s="9"/>
      <c r="J84" s="9">
        <v>0</v>
      </c>
      <c r="K84" s="9"/>
      <c r="L84" s="9"/>
      <c r="M84" s="9"/>
      <c r="N84" s="9"/>
      <c r="O84" s="9">
        <f t="shared" si="38"/>
        <v>0</v>
      </c>
      <c r="P84" s="9">
        <v>0</v>
      </c>
      <c r="Q84" s="9">
        <v>0</v>
      </c>
    </row>
    <row r="85" spans="1:17" x14ac:dyDescent="0.25">
      <c r="A85" s="42">
        <v>4223</v>
      </c>
      <c r="B85" s="43" t="s">
        <v>98</v>
      </c>
      <c r="C85" s="44">
        <v>0</v>
      </c>
      <c r="D85" s="44"/>
      <c r="E85" s="44"/>
      <c r="F85" s="44"/>
      <c r="G85" s="44"/>
      <c r="H85" s="44"/>
      <c r="I85" s="44"/>
      <c r="J85" s="44">
        <v>0</v>
      </c>
      <c r="K85" s="44"/>
      <c r="L85" s="44"/>
      <c r="M85" s="44"/>
      <c r="N85" s="44"/>
      <c r="O85" s="44">
        <f t="shared" si="38"/>
        <v>0</v>
      </c>
      <c r="P85" s="44">
        <v>0</v>
      </c>
      <c r="Q85" s="44">
        <v>0</v>
      </c>
    </row>
    <row r="86" spans="1:17" x14ac:dyDescent="0.25">
      <c r="A86" s="7">
        <v>4224</v>
      </c>
      <c r="B86" s="8" t="s">
        <v>99</v>
      </c>
      <c r="C86" s="9">
        <v>3487500</v>
      </c>
      <c r="D86" s="9"/>
      <c r="E86" s="9"/>
      <c r="F86" s="9"/>
      <c r="G86" s="9">
        <v>0</v>
      </c>
      <c r="H86" s="9"/>
      <c r="I86" s="9"/>
      <c r="J86" s="9">
        <v>15046337</v>
      </c>
      <c r="K86" s="9"/>
      <c r="L86" s="9"/>
      <c r="M86" s="9"/>
      <c r="N86" s="9"/>
      <c r="O86" s="9">
        <f t="shared" si="38"/>
        <v>15046337</v>
      </c>
      <c r="P86" s="9">
        <v>2590000</v>
      </c>
      <c r="Q86" s="9">
        <f>2630000+598570</f>
        <v>3228570</v>
      </c>
    </row>
    <row r="87" spans="1:17" x14ac:dyDescent="0.25">
      <c r="A87" s="34">
        <v>4225</v>
      </c>
      <c r="B87" s="35" t="s">
        <v>100</v>
      </c>
      <c r="C87" s="45">
        <v>237500</v>
      </c>
      <c r="D87" s="45"/>
      <c r="E87" s="45"/>
      <c r="F87" s="45"/>
      <c r="G87" s="45"/>
      <c r="H87" s="45"/>
      <c r="I87" s="45"/>
      <c r="J87" s="45">
        <v>0</v>
      </c>
      <c r="K87" s="45"/>
      <c r="L87" s="45"/>
      <c r="M87" s="45"/>
      <c r="N87" s="45"/>
      <c r="O87" s="45">
        <f t="shared" si="38"/>
        <v>0</v>
      </c>
      <c r="P87" s="45">
        <v>0</v>
      </c>
      <c r="Q87" s="45">
        <v>0</v>
      </c>
    </row>
    <row r="88" spans="1:17" x14ac:dyDescent="0.25">
      <c r="A88" s="34">
        <v>4226</v>
      </c>
      <c r="B88" s="46" t="s">
        <v>63</v>
      </c>
      <c r="C88" s="45">
        <v>0</v>
      </c>
      <c r="D88" s="45"/>
      <c r="E88" s="45"/>
      <c r="F88" s="45"/>
      <c r="G88" s="45"/>
      <c r="H88" s="45"/>
      <c r="I88" s="45"/>
      <c r="J88" s="45">
        <v>0</v>
      </c>
      <c r="K88" s="45"/>
      <c r="L88" s="45"/>
      <c r="M88" s="45"/>
      <c r="N88" s="45"/>
      <c r="O88" s="45">
        <f t="shared" si="38"/>
        <v>0</v>
      </c>
      <c r="P88" s="45">
        <v>0</v>
      </c>
      <c r="Q88" s="45">
        <v>0</v>
      </c>
    </row>
    <row r="89" spans="1:17" x14ac:dyDescent="0.25">
      <c r="A89" s="7">
        <v>4227</v>
      </c>
      <c r="B89" s="8" t="s">
        <v>101</v>
      </c>
      <c r="C89" s="9">
        <v>0</v>
      </c>
      <c r="D89" s="9"/>
      <c r="E89" s="9"/>
      <c r="F89" s="9"/>
      <c r="G89" s="9"/>
      <c r="H89" s="9"/>
      <c r="I89" s="9"/>
      <c r="J89" s="9">
        <v>0</v>
      </c>
      <c r="K89" s="9"/>
      <c r="L89" s="9"/>
      <c r="M89" s="9"/>
      <c r="N89" s="9"/>
      <c r="O89" s="9">
        <f t="shared" si="38"/>
        <v>0</v>
      </c>
      <c r="P89" s="9">
        <v>0</v>
      </c>
      <c r="Q89" s="9">
        <v>0</v>
      </c>
    </row>
    <row r="90" spans="1:17" x14ac:dyDescent="0.25">
      <c r="A90" s="4">
        <v>423</v>
      </c>
      <c r="B90" s="5" t="s">
        <v>80</v>
      </c>
      <c r="C90" s="6">
        <f>C91</f>
        <v>0</v>
      </c>
      <c r="D90" s="6">
        <f t="shared" ref="D90:Q90" si="51">D91</f>
        <v>0</v>
      </c>
      <c r="E90" s="6">
        <f t="shared" si="51"/>
        <v>0</v>
      </c>
      <c r="F90" s="6">
        <f t="shared" si="51"/>
        <v>0</v>
      </c>
      <c r="G90" s="6">
        <f t="shared" si="51"/>
        <v>0</v>
      </c>
      <c r="H90" s="6">
        <f t="shared" si="51"/>
        <v>0</v>
      </c>
      <c r="I90" s="6">
        <f t="shared" si="51"/>
        <v>0</v>
      </c>
      <c r="J90" s="6">
        <f t="shared" si="51"/>
        <v>290600</v>
      </c>
      <c r="K90" s="6">
        <f t="shared" si="51"/>
        <v>0</v>
      </c>
      <c r="L90" s="6">
        <f t="shared" si="51"/>
        <v>0</v>
      </c>
      <c r="M90" s="6">
        <f t="shared" si="51"/>
        <v>0</v>
      </c>
      <c r="N90" s="6">
        <f t="shared" si="51"/>
        <v>0</v>
      </c>
      <c r="O90" s="6">
        <f t="shared" si="51"/>
        <v>290600</v>
      </c>
      <c r="P90" s="6">
        <f t="shared" si="51"/>
        <v>0</v>
      </c>
      <c r="Q90" s="6">
        <f t="shared" si="51"/>
        <v>0</v>
      </c>
    </row>
    <row r="91" spans="1:17" x14ac:dyDescent="0.25">
      <c r="A91" s="68">
        <v>4231</v>
      </c>
      <c r="B91" s="69" t="s">
        <v>102</v>
      </c>
      <c r="C91" s="70">
        <v>0</v>
      </c>
      <c r="D91" s="71"/>
      <c r="E91" s="71"/>
      <c r="F91" s="71"/>
      <c r="G91" s="71"/>
      <c r="H91" s="71"/>
      <c r="I91" s="71"/>
      <c r="J91" s="71">
        <v>290600</v>
      </c>
      <c r="K91" s="71"/>
      <c r="L91" s="71"/>
      <c r="M91" s="71"/>
      <c r="N91" s="71"/>
      <c r="O91" s="71">
        <f t="shared" si="38"/>
        <v>290600</v>
      </c>
      <c r="P91" s="71">
        <v>0</v>
      </c>
      <c r="Q91" s="71">
        <v>0</v>
      </c>
    </row>
    <row r="92" spans="1:17" x14ac:dyDescent="0.25">
      <c r="A92" s="66">
        <v>424</v>
      </c>
      <c r="B92" s="67" t="s">
        <v>103</v>
      </c>
      <c r="C92" s="72">
        <f>C93</f>
        <v>0</v>
      </c>
      <c r="D92" s="72">
        <f t="shared" ref="D92:Q92" si="52">D93</f>
        <v>0</v>
      </c>
      <c r="E92" s="72">
        <f t="shared" si="52"/>
        <v>0</v>
      </c>
      <c r="F92" s="72">
        <f t="shared" si="52"/>
        <v>0</v>
      </c>
      <c r="G92" s="72">
        <f t="shared" si="52"/>
        <v>0</v>
      </c>
      <c r="H92" s="72">
        <f t="shared" si="52"/>
        <v>0</v>
      </c>
      <c r="I92" s="72">
        <f t="shared" si="52"/>
        <v>0</v>
      </c>
      <c r="J92" s="72">
        <f t="shared" si="52"/>
        <v>0</v>
      </c>
      <c r="K92" s="72">
        <f t="shared" si="52"/>
        <v>0</v>
      </c>
      <c r="L92" s="72">
        <f t="shared" si="52"/>
        <v>0</v>
      </c>
      <c r="M92" s="72">
        <f t="shared" si="52"/>
        <v>0</v>
      </c>
      <c r="N92" s="72">
        <f t="shared" si="52"/>
        <v>0</v>
      </c>
      <c r="O92" s="72">
        <f t="shared" si="52"/>
        <v>0</v>
      </c>
      <c r="P92" s="72">
        <f t="shared" si="52"/>
        <v>0</v>
      </c>
      <c r="Q92" s="72">
        <f t="shared" si="52"/>
        <v>0</v>
      </c>
    </row>
    <row r="93" spans="1:17" x14ac:dyDescent="0.25">
      <c r="A93" s="68">
        <v>4241</v>
      </c>
      <c r="B93" s="69" t="s">
        <v>64</v>
      </c>
      <c r="C93" s="70">
        <v>0</v>
      </c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>
        <f t="shared" si="38"/>
        <v>0</v>
      </c>
      <c r="P93" s="71">
        <f t="shared" ref="P93:Q93" si="53">O93</f>
        <v>0</v>
      </c>
      <c r="Q93" s="71">
        <f t="shared" si="53"/>
        <v>0</v>
      </c>
    </row>
    <row r="94" spans="1:17" x14ac:dyDescent="0.25">
      <c r="A94" s="66">
        <v>426</v>
      </c>
      <c r="B94" s="67" t="s">
        <v>104</v>
      </c>
      <c r="C94" s="72">
        <f>C95</f>
        <v>0</v>
      </c>
      <c r="D94" s="72">
        <f t="shared" ref="D94:N94" si="54">D95</f>
        <v>0</v>
      </c>
      <c r="E94" s="72">
        <f t="shared" si="54"/>
        <v>0</v>
      </c>
      <c r="F94" s="72">
        <f t="shared" si="54"/>
        <v>0</v>
      </c>
      <c r="G94" s="72">
        <f t="shared" si="54"/>
        <v>0</v>
      </c>
      <c r="H94" s="72">
        <f t="shared" si="54"/>
        <v>0</v>
      </c>
      <c r="I94" s="72">
        <f t="shared" si="54"/>
        <v>0</v>
      </c>
      <c r="J94" s="72">
        <f t="shared" si="54"/>
        <v>0</v>
      </c>
      <c r="K94" s="72">
        <f t="shared" si="54"/>
        <v>0</v>
      </c>
      <c r="L94" s="72">
        <f t="shared" si="54"/>
        <v>0</v>
      </c>
      <c r="M94" s="72">
        <f t="shared" si="54"/>
        <v>0</v>
      </c>
      <c r="N94" s="72">
        <f t="shared" si="54"/>
        <v>0</v>
      </c>
      <c r="O94" s="72">
        <f t="shared" si="38"/>
        <v>0</v>
      </c>
      <c r="P94" s="72">
        <f t="shared" ref="P94:Q94" si="55">O94</f>
        <v>0</v>
      </c>
      <c r="Q94" s="72">
        <f t="shared" si="55"/>
        <v>0</v>
      </c>
    </row>
    <row r="95" spans="1:17" x14ac:dyDescent="0.25">
      <c r="A95" s="68">
        <v>4262</v>
      </c>
      <c r="B95" s="69" t="s">
        <v>65</v>
      </c>
      <c r="C95" s="70">
        <v>0</v>
      </c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>
        <f t="shared" si="38"/>
        <v>0</v>
      </c>
      <c r="P95" s="71">
        <f t="shared" ref="P95:Q95" si="56">O95</f>
        <v>0</v>
      </c>
      <c r="Q95" s="71">
        <f t="shared" si="56"/>
        <v>0</v>
      </c>
    </row>
    <row r="96" spans="1:17" x14ac:dyDescent="0.25">
      <c r="A96" s="73">
        <v>45</v>
      </c>
      <c r="B96" s="74" t="s">
        <v>105</v>
      </c>
      <c r="C96" s="75">
        <f>C97</f>
        <v>0</v>
      </c>
      <c r="D96" s="75">
        <f t="shared" ref="D96:Q97" si="57">D97</f>
        <v>0</v>
      </c>
      <c r="E96" s="75">
        <f t="shared" si="57"/>
        <v>0</v>
      </c>
      <c r="F96" s="75">
        <f t="shared" si="57"/>
        <v>0</v>
      </c>
      <c r="G96" s="75">
        <f t="shared" si="57"/>
        <v>2550000</v>
      </c>
      <c r="H96" s="75">
        <f t="shared" si="57"/>
        <v>0</v>
      </c>
      <c r="I96" s="75">
        <f t="shared" si="57"/>
        <v>0</v>
      </c>
      <c r="J96" s="75">
        <f t="shared" si="57"/>
        <v>16037036</v>
      </c>
      <c r="K96" s="75">
        <f t="shared" si="57"/>
        <v>0</v>
      </c>
      <c r="L96" s="75">
        <f t="shared" si="57"/>
        <v>0</v>
      </c>
      <c r="M96" s="75">
        <f t="shared" si="57"/>
        <v>0</v>
      </c>
      <c r="N96" s="75">
        <f t="shared" si="57"/>
        <v>0</v>
      </c>
      <c r="O96" s="75">
        <f t="shared" si="57"/>
        <v>18587036</v>
      </c>
      <c r="P96" s="75">
        <f t="shared" si="57"/>
        <v>21382715.280000001</v>
      </c>
      <c r="Q96" s="75">
        <f t="shared" si="57"/>
        <v>3563785</v>
      </c>
    </row>
    <row r="97" spans="1:17" x14ac:dyDescent="0.25">
      <c r="A97" s="66">
        <v>451</v>
      </c>
      <c r="B97" s="67" t="s">
        <v>106</v>
      </c>
      <c r="C97" s="72">
        <f>C98</f>
        <v>0</v>
      </c>
      <c r="D97" s="72">
        <f t="shared" si="57"/>
        <v>0</v>
      </c>
      <c r="E97" s="72">
        <f t="shared" si="57"/>
        <v>0</v>
      </c>
      <c r="F97" s="72">
        <f t="shared" si="57"/>
        <v>0</v>
      </c>
      <c r="G97" s="72">
        <f t="shared" si="57"/>
        <v>2550000</v>
      </c>
      <c r="H97" s="72">
        <f t="shared" si="57"/>
        <v>0</v>
      </c>
      <c r="I97" s="72">
        <f t="shared" si="57"/>
        <v>0</v>
      </c>
      <c r="J97" s="72">
        <f t="shared" si="57"/>
        <v>16037036</v>
      </c>
      <c r="K97" s="72">
        <f t="shared" si="57"/>
        <v>0</v>
      </c>
      <c r="L97" s="72">
        <f t="shared" si="57"/>
        <v>0</v>
      </c>
      <c r="M97" s="72">
        <f t="shared" si="57"/>
        <v>0</v>
      </c>
      <c r="N97" s="72">
        <f t="shared" si="57"/>
        <v>0</v>
      </c>
      <c r="O97" s="72">
        <f t="shared" si="57"/>
        <v>18587036</v>
      </c>
      <c r="P97" s="72">
        <f t="shared" si="57"/>
        <v>21382715.280000001</v>
      </c>
      <c r="Q97" s="72">
        <f t="shared" si="57"/>
        <v>3563785</v>
      </c>
    </row>
    <row r="98" spans="1:17" x14ac:dyDescent="0.25">
      <c r="A98" s="68">
        <v>4511</v>
      </c>
      <c r="B98" s="69" t="s">
        <v>106</v>
      </c>
      <c r="C98" s="70">
        <v>0</v>
      </c>
      <c r="D98" s="71"/>
      <c r="E98" s="71"/>
      <c r="F98" s="71"/>
      <c r="G98" s="71">
        <v>2550000</v>
      </c>
      <c r="H98" s="71"/>
      <c r="I98" s="71"/>
      <c r="J98" s="71">
        <v>16037036</v>
      </c>
      <c r="K98" s="71"/>
      <c r="L98" s="71"/>
      <c r="M98" s="71"/>
      <c r="N98" s="71"/>
      <c r="O98" s="71">
        <f t="shared" si="38"/>
        <v>18587036</v>
      </c>
      <c r="P98" s="71">
        <v>21382715.280000001</v>
      </c>
      <c r="Q98" s="71">
        <v>3563785</v>
      </c>
    </row>
    <row r="99" spans="1:17" s="87" customFormat="1" x14ac:dyDescent="0.25">
      <c r="A99" s="76">
        <v>5</v>
      </c>
      <c r="B99" s="77" t="s">
        <v>107</v>
      </c>
      <c r="C99" s="78">
        <f>C100</f>
        <v>1000000</v>
      </c>
      <c r="D99" s="78">
        <f t="shared" ref="D99:Q101" si="58">D100</f>
        <v>0</v>
      </c>
      <c r="E99" s="78">
        <f t="shared" si="58"/>
        <v>0</v>
      </c>
      <c r="F99" s="78">
        <f t="shared" si="58"/>
        <v>0</v>
      </c>
      <c r="G99" s="78">
        <f t="shared" si="58"/>
        <v>0</v>
      </c>
      <c r="H99" s="78">
        <f t="shared" si="58"/>
        <v>0</v>
      </c>
      <c r="I99" s="78">
        <f t="shared" si="58"/>
        <v>0</v>
      </c>
      <c r="J99" s="78">
        <f t="shared" si="58"/>
        <v>0</v>
      </c>
      <c r="K99" s="78">
        <f t="shared" si="58"/>
        <v>0</v>
      </c>
      <c r="L99" s="78">
        <f t="shared" si="58"/>
        <v>0</v>
      </c>
      <c r="M99" s="78">
        <f t="shared" si="58"/>
        <v>1000000</v>
      </c>
      <c r="N99" s="78">
        <f t="shared" si="58"/>
        <v>0</v>
      </c>
      <c r="O99" s="78">
        <f t="shared" si="58"/>
        <v>1000000</v>
      </c>
      <c r="P99" s="78">
        <f t="shared" si="58"/>
        <v>1000000</v>
      </c>
      <c r="Q99" s="78">
        <f t="shared" si="58"/>
        <v>1000000</v>
      </c>
    </row>
    <row r="100" spans="1:17" s="87" customFormat="1" x14ac:dyDescent="0.25">
      <c r="A100" s="79">
        <v>51</v>
      </c>
      <c r="B100" s="80" t="s">
        <v>73</v>
      </c>
      <c r="C100" s="81">
        <f>C101</f>
        <v>1000000</v>
      </c>
      <c r="D100" s="81">
        <f t="shared" si="58"/>
        <v>0</v>
      </c>
      <c r="E100" s="81">
        <f t="shared" si="58"/>
        <v>0</v>
      </c>
      <c r="F100" s="81">
        <f t="shared" si="58"/>
        <v>0</v>
      </c>
      <c r="G100" s="81">
        <f t="shared" si="58"/>
        <v>0</v>
      </c>
      <c r="H100" s="81">
        <f t="shared" si="58"/>
        <v>0</v>
      </c>
      <c r="I100" s="81">
        <f t="shared" si="58"/>
        <v>0</v>
      </c>
      <c r="J100" s="81">
        <f t="shared" si="58"/>
        <v>0</v>
      </c>
      <c r="K100" s="81">
        <f t="shared" si="58"/>
        <v>0</v>
      </c>
      <c r="L100" s="81">
        <f t="shared" si="58"/>
        <v>0</v>
      </c>
      <c r="M100" s="81">
        <f t="shared" si="58"/>
        <v>1000000</v>
      </c>
      <c r="N100" s="81">
        <f t="shared" si="58"/>
        <v>0</v>
      </c>
      <c r="O100" s="81">
        <f t="shared" si="58"/>
        <v>1000000</v>
      </c>
      <c r="P100" s="81">
        <f t="shared" si="58"/>
        <v>1000000</v>
      </c>
      <c r="Q100" s="81">
        <f t="shared" si="58"/>
        <v>1000000</v>
      </c>
    </row>
    <row r="101" spans="1:17" s="88" customFormat="1" x14ac:dyDescent="0.25">
      <c r="A101" s="66">
        <v>518</v>
      </c>
      <c r="B101" s="67" t="s">
        <v>74</v>
      </c>
      <c r="C101" s="72">
        <f>C102</f>
        <v>1000000</v>
      </c>
      <c r="D101" s="72">
        <f t="shared" si="58"/>
        <v>0</v>
      </c>
      <c r="E101" s="72">
        <f t="shared" si="58"/>
        <v>0</v>
      </c>
      <c r="F101" s="72">
        <f t="shared" si="58"/>
        <v>0</v>
      </c>
      <c r="G101" s="72">
        <f t="shared" si="58"/>
        <v>0</v>
      </c>
      <c r="H101" s="72">
        <f t="shared" si="58"/>
        <v>0</v>
      </c>
      <c r="I101" s="72">
        <f t="shared" si="58"/>
        <v>0</v>
      </c>
      <c r="J101" s="72">
        <f t="shared" si="58"/>
        <v>0</v>
      </c>
      <c r="K101" s="72">
        <f t="shared" si="58"/>
        <v>0</v>
      </c>
      <c r="L101" s="72">
        <f t="shared" si="58"/>
        <v>0</v>
      </c>
      <c r="M101" s="72">
        <f t="shared" si="58"/>
        <v>1000000</v>
      </c>
      <c r="N101" s="72">
        <f t="shared" si="58"/>
        <v>0</v>
      </c>
      <c r="O101" s="72">
        <f t="shared" si="58"/>
        <v>1000000</v>
      </c>
      <c r="P101" s="72">
        <f t="shared" si="58"/>
        <v>1000000</v>
      </c>
      <c r="Q101" s="72">
        <f t="shared" si="58"/>
        <v>1000000</v>
      </c>
    </row>
    <row r="102" spans="1:17" s="87" customFormat="1" x14ac:dyDescent="0.25">
      <c r="A102" s="68">
        <v>5181</v>
      </c>
      <c r="B102" s="69" t="s">
        <v>75</v>
      </c>
      <c r="C102" s="70">
        <v>1000000</v>
      </c>
      <c r="D102" s="71"/>
      <c r="E102" s="71"/>
      <c r="F102" s="71"/>
      <c r="G102" s="71"/>
      <c r="H102" s="71"/>
      <c r="I102" s="71"/>
      <c r="J102" s="71"/>
      <c r="K102" s="71"/>
      <c r="L102" s="71"/>
      <c r="M102" s="71">
        <v>1000000</v>
      </c>
      <c r="N102" s="71"/>
      <c r="O102" s="71">
        <f t="shared" si="38"/>
        <v>1000000</v>
      </c>
      <c r="P102" s="71">
        <f t="shared" ref="P102:Q102" si="59">O102</f>
        <v>1000000</v>
      </c>
      <c r="Q102" s="71">
        <f t="shared" si="59"/>
        <v>1000000</v>
      </c>
    </row>
    <row r="103" spans="1:17" x14ac:dyDescent="0.25">
      <c r="A103" s="82"/>
      <c r="B103" s="83" t="s">
        <v>66</v>
      </c>
      <c r="C103" s="84">
        <f>C99+C74+C6</f>
        <v>100671000</v>
      </c>
      <c r="D103" s="84">
        <f t="shared" ref="D103:Q103" si="60">D99+D74+D6</f>
        <v>45177000</v>
      </c>
      <c r="E103" s="84">
        <f t="shared" si="60"/>
        <v>850000</v>
      </c>
      <c r="F103" s="84">
        <f t="shared" si="60"/>
        <v>715870</v>
      </c>
      <c r="G103" s="84">
        <f t="shared" si="60"/>
        <v>2550000</v>
      </c>
      <c r="H103" s="84">
        <f t="shared" si="60"/>
        <v>47425000</v>
      </c>
      <c r="I103" s="84">
        <f t="shared" si="60"/>
        <v>0</v>
      </c>
      <c r="J103" s="84">
        <f t="shared" si="60"/>
        <v>36892228</v>
      </c>
      <c r="K103" s="84">
        <f t="shared" si="60"/>
        <v>0</v>
      </c>
      <c r="L103" s="84">
        <f t="shared" si="60"/>
        <v>125000</v>
      </c>
      <c r="M103" s="84">
        <f t="shared" si="60"/>
        <v>1000000</v>
      </c>
      <c r="N103" s="84">
        <f t="shared" si="60"/>
        <v>4000000</v>
      </c>
      <c r="O103" s="84">
        <f>O99+O74+O6</f>
        <v>138735097.80000001</v>
      </c>
      <c r="P103" s="84">
        <f t="shared" si="60"/>
        <v>125588365.48</v>
      </c>
      <c r="Q103" s="84">
        <f t="shared" si="60"/>
        <v>107212800.65000001</v>
      </c>
    </row>
    <row r="105" spans="1:17" x14ac:dyDescent="0.25">
      <c r="O105" s="89"/>
    </row>
  </sheetData>
  <mergeCells count="3">
    <mergeCell ref="A2:Q2"/>
    <mergeCell ref="B3:Q3"/>
    <mergeCell ref="D4:O4"/>
  </mergeCells>
  <pageMargins left="0.70866141732283472" right="0.70866141732283472" top="0.74803149606299213" bottom="0.74803149606299213" header="0.31496062992125984" footer="0.31496062992125984"/>
  <pageSetup paperSize="8" scale="65" fitToHeight="0" orientation="landscape" r:id="rId1"/>
  <headerFooter>
    <oddHeader>&amp;LUpravno vijeće
18.12.2018&amp;R18. sjednica 
Točka 4. dnevnog reda</oddHeader>
    <oddFooter>&amp;LNastavni zavod za javno zdravstvo Dr. Andrija Štampar&amp;C&amp;F&amp;R&amp;P/&amp;N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PLAN RASHODA</vt:lpstr>
      <vt:lpstr>'PLAN RASHODA'!Ispis_naslova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RUDO</dc:creator>
  <cp:lastModifiedBy>Ana Mikuš</cp:lastModifiedBy>
  <cp:lastPrinted>2018-12-18T09:07:12Z</cp:lastPrinted>
  <dcterms:created xsi:type="dcterms:W3CDTF">2016-10-14T09:35:55Z</dcterms:created>
  <dcterms:modified xsi:type="dcterms:W3CDTF">2018-12-18T09:07:16Z</dcterms:modified>
</cp:coreProperties>
</file>