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53223"/>
  <mc:AlternateContent xmlns:mc="http://schemas.openxmlformats.org/markup-compatibility/2006">
    <mc:Choice Requires="x15">
      <x15ac:absPath xmlns:x15ac="http://schemas.microsoft.com/office/spreadsheetml/2010/11/ac" url="C:\Users\amikus\OneDrive - Nastavni zavod za javno zdravstvo Dr. Andrija Štampar\Documents\PLAN 2019\3. PLAN 2019 - REBALANS 2019-03\"/>
    </mc:Choice>
  </mc:AlternateContent>
  <xr:revisionPtr revIDLastSave="7" documentId="8_{0BD980B2-9189-476A-BE4B-586526AEFCD9}" xr6:coauthVersionLast="41" xr6:coauthVersionMax="41" xr10:uidLastSave="{4A36B78B-5E6F-42AC-BC06-BF04B5397C2A}"/>
  <bookViews>
    <workbookView xWindow="-120" yWindow="-120" windowWidth="29040" windowHeight="15840" xr2:uid="{00000000-000D-0000-FFFF-FFFF00000000}"/>
  </bookViews>
  <sheets>
    <sheet name="Plan 2019 - prihodi 6" sheetId="1" r:id="rId1"/>
    <sheet name="Plan 2019 - rashodi 3" sheetId="2" r:id="rId2"/>
    <sheet name="Plan 2019 - rashodi 4" sheetId="3" r:id="rId3"/>
  </sheets>
  <definedNames>
    <definedName name="_xlnm.Print_Titles" localSheetId="0">'Plan 2019 - prihodi 6'!$3:$4</definedName>
    <definedName name="_xlnm.Print_Titles" localSheetId="1">'Plan 2019 - rashodi 3'!$3:$4</definedName>
    <definedName name="_xlnm.Print_Titles" localSheetId="2">'Plan 2019 - rashodi 4'!$3:$4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3" i="2" l="1"/>
  <c r="H202" i="2"/>
  <c r="H198" i="2"/>
  <c r="H197" i="2"/>
  <c r="H196" i="2" s="1"/>
  <c r="H195" i="2"/>
  <c r="H193" i="2"/>
  <c r="H192" i="2"/>
  <c r="H188" i="2"/>
  <c r="H186" i="2" s="1"/>
  <c r="H187" i="2"/>
  <c r="H185" i="2"/>
  <c r="H183" i="2"/>
  <c r="H182" i="2"/>
  <c r="H178" i="2" s="1"/>
  <c r="H181" i="2"/>
  <c r="H180" i="2"/>
  <c r="H179" i="2"/>
  <c r="H177" i="2"/>
  <c r="H176" i="2"/>
  <c r="H175" i="2"/>
  <c r="H173" i="2"/>
  <c r="H171" i="2"/>
  <c r="H167" i="2" s="1"/>
  <c r="H170" i="2"/>
  <c r="H169" i="2"/>
  <c r="H168" i="2"/>
  <c r="H166" i="2"/>
  <c r="H164" i="2" s="1"/>
  <c r="H165" i="2"/>
  <c r="H162" i="2"/>
  <c r="H161" i="2"/>
  <c r="H160" i="2"/>
  <c r="H159" i="2" s="1"/>
  <c r="H157" i="2"/>
  <c r="H156" i="2"/>
  <c r="H155" i="2"/>
  <c r="H154" i="2"/>
  <c r="H152" i="2" s="1"/>
  <c r="H153" i="2"/>
  <c r="H151" i="2"/>
  <c r="H150" i="2"/>
  <c r="H149" i="2"/>
  <c r="H148" i="2" s="1"/>
  <c r="H147" i="2"/>
  <c r="H146" i="2"/>
  <c r="H145" i="2"/>
  <c r="H144" i="2"/>
  <c r="H141" i="2" s="1"/>
  <c r="H143" i="2"/>
  <c r="H142" i="2"/>
  <c r="H140" i="2"/>
  <c r="H139" i="2"/>
  <c r="H138" i="2"/>
  <c r="H137" i="2"/>
  <c r="H135" i="2"/>
  <c r="H133" i="2"/>
  <c r="H130" i="2" s="1"/>
  <c r="H128" i="2" s="1"/>
  <c r="H132" i="2"/>
  <c r="H131" i="2"/>
  <c r="H129" i="2"/>
  <c r="H127" i="2"/>
  <c r="H123" i="2" s="1"/>
  <c r="H126" i="2"/>
  <c r="H125" i="2"/>
  <c r="H124" i="2"/>
  <c r="H122" i="2"/>
  <c r="H118" i="2" s="1"/>
  <c r="H121" i="2"/>
  <c r="H120" i="2"/>
  <c r="H119" i="2"/>
  <c r="H117" i="2"/>
  <c r="H113" i="2" s="1"/>
  <c r="H116" i="2"/>
  <c r="H115" i="2"/>
  <c r="H114" i="2"/>
  <c r="H112" i="2"/>
  <c r="H111" i="2" s="1"/>
  <c r="H110" i="2"/>
  <c r="H108" i="2"/>
  <c r="H107" i="2"/>
  <c r="H105" i="2"/>
  <c r="H102" i="2" s="1"/>
  <c r="H104" i="2"/>
  <c r="H103" i="2"/>
  <c r="H101" i="2"/>
  <c r="H100" i="2"/>
  <c r="H98" i="2" s="1"/>
  <c r="H97" i="2" s="1"/>
  <c r="H99" i="2"/>
  <c r="H96" i="2"/>
  <c r="H95" i="2"/>
  <c r="H94" i="2"/>
  <c r="H93" i="2" s="1"/>
  <c r="H92" i="2" s="1"/>
  <c r="H91" i="2"/>
  <c r="H89" i="2"/>
  <c r="H88" i="2"/>
  <c r="H86" i="2"/>
  <c r="H84" i="2" s="1"/>
  <c r="H85" i="2"/>
  <c r="H83" i="2"/>
  <c r="H82" i="2"/>
  <c r="H81" i="2"/>
  <c r="H79" i="2" s="1"/>
  <c r="H80" i="2"/>
  <c r="H78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6" i="2" s="1"/>
  <c r="H55" i="2" s="1"/>
  <c r="H58" i="2"/>
  <c r="H57" i="2"/>
  <c r="H54" i="2"/>
  <c r="H53" i="2"/>
  <c r="H52" i="2" s="1"/>
  <c r="H51" i="2"/>
  <c r="H49" i="2"/>
  <c r="H48" i="2"/>
  <c r="H45" i="2"/>
  <c r="H44" i="2" s="1"/>
  <c r="H43" i="2"/>
  <c r="H42" i="2"/>
  <c r="H40" i="2"/>
  <c r="H38" i="2"/>
  <c r="H37" i="2"/>
  <c r="H36" i="2"/>
  <c r="H35" i="2"/>
  <c r="H34" i="2"/>
  <c r="H31" i="2" s="1"/>
  <c r="H30" i="2" s="1"/>
  <c r="H33" i="2"/>
  <c r="H32" i="2"/>
  <c r="H28" i="2"/>
  <c r="H27" i="2"/>
  <c r="H26" i="2" s="1"/>
  <c r="H25" i="2"/>
  <c r="H24" i="2"/>
  <c r="H21" i="2"/>
  <c r="H20" i="2"/>
  <c r="H19" i="2"/>
  <c r="H18" i="2"/>
  <c r="H17" i="2"/>
  <c r="H16" i="2"/>
  <c r="H15" i="2" s="1"/>
  <c r="H14" i="2" s="1"/>
  <c r="H6" i="2" s="1"/>
  <c r="H13" i="2"/>
  <c r="H11" i="2"/>
  <c r="H9" i="2"/>
  <c r="H56" i="3"/>
  <c r="H54" i="3" s="1"/>
  <c r="H53" i="3" s="1"/>
  <c r="H52" i="3" s="1"/>
  <c r="H55" i="3"/>
  <c r="H51" i="3"/>
  <c r="H48" i="3"/>
  <c r="H47" i="3"/>
  <c r="H45" i="3" s="1"/>
  <c r="H44" i="3" s="1"/>
  <c r="H46" i="3"/>
  <c r="H43" i="3"/>
  <c r="H42" i="3"/>
  <c r="H41" i="3"/>
  <c r="H40" i="3" s="1"/>
  <c r="H39" i="3"/>
  <c r="H38" i="3"/>
  <c r="H37" i="3"/>
  <c r="H35" i="3"/>
  <c r="H32" i="3" s="1"/>
  <c r="H34" i="3"/>
  <c r="H33" i="3"/>
  <c r="H31" i="3"/>
  <c r="H30" i="3"/>
  <c r="H26" i="3" s="1"/>
  <c r="H29" i="3"/>
  <c r="H28" i="3"/>
  <c r="H27" i="3"/>
  <c r="H25" i="3"/>
  <c r="H21" i="3" s="1"/>
  <c r="H24" i="3"/>
  <c r="H23" i="3"/>
  <c r="H22" i="3"/>
  <c r="H20" i="3"/>
  <c r="H16" i="3" s="1"/>
  <c r="H15" i="3" s="1"/>
  <c r="H19" i="3"/>
  <c r="H18" i="3"/>
  <c r="H17" i="3"/>
  <c r="H14" i="3"/>
  <c r="H12" i="3" s="1"/>
  <c r="H11" i="3" s="1"/>
  <c r="H10" i="3" s="1"/>
  <c r="H5" i="3" s="1"/>
  <c r="H13" i="3"/>
  <c r="H9" i="3"/>
  <c r="F10" i="2"/>
  <c r="G10" i="2"/>
  <c r="H10" i="2"/>
  <c r="J56" i="3"/>
  <c r="K56" i="3" s="1"/>
  <c r="I56" i="3"/>
  <c r="J55" i="3"/>
  <c r="K55" i="3"/>
  <c r="K54" i="3" s="1"/>
  <c r="K53" i="3" s="1"/>
  <c r="K52" i="3" s="1"/>
  <c r="I55" i="3"/>
  <c r="I54" i="3" s="1"/>
  <c r="I53" i="3" s="1"/>
  <c r="I52" i="3" s="1"/>
  <c r="J51" i="3"/>
  <c r="I51" i="3"/>
  <c r="J48" i="3"/>
  <c r="I48" i="3"/>
  <c r="K48" i="3"/>
  <c r="J47" i="3"/>
  <c r="K47" i="3" s="1"/>
  <c r="I47" i="3"/>
  <c r="J46" i="3"/>
  <c r="I46" i="3"/>
  <c r="K46" i="3" s="1"/>
  <c r="K45" i="3" s="1"/>
  <c r="K44" i="3" s="1"/>
  <c r="J43" i="3"/>
  <c r="I43" i="3"/>
  <c r="K43" i="3"/>
  <c r="J42" i="3"/>
  <c r="K42" i="3"/>
  <c r="I42" i="3"/>
  <c r="J41" i="3"/>
  <c r="K41" i="3" s="1"/>
  <c r="I41" i="3"/>
  <c r="I40" i="3"/>
  <c r="J39" i="3"/>
  <c r="I39" i="3"/>
  <c r="J38" i="3"/>
  <c r="I38" i="3"/>
  <c r="K38" i="3" s="1"/>
  <c r="J37" i="3"/>
  <c r="I37" i="3"/>
  <c r="J35" i="3"/>
  <c r="K35" i="3"/>
  <c r="I35" i="3"/>
  <c r="J34" i="3"/>
  <c r="I34" i="3"/>
  <c r="I32" i="3"/>
  <c r="J33" i="3"/>
  <c r="I33" i="3"/>
  <c r="J31" i="3"/>
  <c r="I31" i="3"/>
  <c r="K31" i="3" s="1"/>
  <c r="J30" i="3"/>
  <c r="I30" i="3"/>
  <c r="J29" i="3"/>
  <c r="I29" i="3"/>
  <c r="K29" i="3"/>
  <c r="J28" i="3"/>
  <c r="K28" i="3" s="1"/>
  <c r="I28" i="3"/>
  <c r="J27" i="3"/>
  <c r="J26" i="3"/>
  <c r="I27" i="3"/>
  <c r="K27" i="3"/>
  <c r="J25" i="3"/>
  <c r="K25" i="3"/>
  <c r="I25" i="3"/>
  <c r="J24" i="3"/>
  <c r="I24" i="3"/>
  <c r="K24" i="3"/>
  <c r="J23" i="3"/>
  <c r="I23" i="3"/>
  <c r="K23" i="3"/>
  <c r="J22" i="3"/>
  <c r="I22" i="3"/>
  <c r="J20" i="3"/>
  <c r="K20" i="3" s="1"/>
  <c r="I20" i="3"/>
  <c r="J19" i="3"/>
  <c r="I19" i="3"/>
  <c r="K19" i="3" s="1"/>
  <c r="J18" i="3"/>
  <c r="I18" i="3"/>
  <c r="J17" i="3"/>
  <c r="K17" i="3" s="1"/>
  <c r="I17" i="3"/>
  <c r="J14" i="3"/>
  <c r="I14" i="3"/>
  <c r="K14" i="3" s="1"/>
  <c r="J13" i="3"/>
  <c r="J12" i="3"/>
  <c r="J11" i="3"/>
  <c r="I13" i="3"/>
  <c r="I12" i="3" s="1"/>
  <c r="I11" i="3" s="1"/>
  <c r="J9" i="3"/>
  <c r="I9" i="3"/>
  <c r="K9" i="3" s="1"/>
  <c r="I7" i="3"/>
  <c r="I6" i="3"/>
  <c r="G7" i="3"/>
  <c r="G6" i="3" s="1"/>
  <c r="H7" i="3"/>
  <c r="H6" i="3"/>
  <c r="J7" i="3"/>
  <c r="J6" i="3" s="1"/>
  <c r="K7" i="3"/>
  <c r="K6" i="3"/>
  <c r="G12" i="3"/>
  <c r="G11" i="3" s="1"/>
  <c r="G10" i="3" s="1"/>
  <c r="G5" i="3" s="1"/>
  <c r="G16" i="3"/>
  <c r="G21" i="3"/>
  <c r="G26" i="3"/>
  <c r="G32" i="3"/>
  <c r="G36" i="3"/>
  <c r="H36" i="3"/>
  <c r="G40" i="3"/>
  <c r="G45" i="3"/>
  <c r="G44" i="3" s="1"/>
  <c r="G49" i="3"/>
  <c r="G50" i="3"/>
  <c r="H50" i="3"/>
  <c r="H49" i="3"/>
  <c r="I50" i="3"/>
  <c r="I49" i="3" s="1"/>
  <c r="G54" i="3"/>
  <c r="G53" i="3" s="1"/>
  <c r="G52" i="3" s="1"/>
  <c r="F54" i="3"/>
  <c r="F53" i="3"/>
  <c r="F52" i="3"/>
  <c r="F50" i="3"/>
  <c r="F49" i="3"/>
  <c r="F45" i="3"/>
  <c r="F44" i="3"/>
  <c r="F40" i="3"/>
  <c r="F36" i="3"/>
  <c r="F32" i="3"/>
  <c r="F26" i="3"/>
  <c r="F15" i="3" s="1"/>
  <c r="F10" i="3" s="1"/>
  <c r="F21" i="3"/>
  <c r="F16" i="3"/>
  <c r="F12" i="3"/>
  <c r="F11" i="3"/>
  <c r="K203" i="2"/>
  <c r="K202" i="2"/>
  <c r="K201" i="2" s="1"/>
  <c r="K200" i="2" s="1"/>
  <c r="K199" i="2" s="1"/>
  <c r="K198" i="2"/>
  <c r="K192" i="2"/>
  <c r="K185" i="2"/>
  <c r="K184" i="2" s="1"/>
  <c r="K183" i="2"/>
  <c r="K181" i="2"/>
  <c r="K180" i="2"/>
  <c r="K177" i="2"/>
  <c r="K175" i="2"/>
  <c r="K171" i="2"/>
  <c r="K169" i="2"/>
  <c r="K166" i="2"/>
  <c r="K161" i="2"/>
  <c r="K160" i="2"/>
  <c r="K157" i="2"/>
  <c r="K155" i="2"/>
  <c r="K154" i="2"/>
  <c r="K153" i="2"/>
  <c r="K150" i="2"/>
  <c r="K149" i="2"/>
  <c r="K146" i="2"/>
  <c r="K145" i="2"/>
  <c r="K142" i="2"/>
  <c r="K139" i="2"/>
  <c r="K137" i="2"/>
  <c r="K132" i="2"/>
  <c r="K131" i="2"/>
  <c r="K127" i="2"/>
  <c r="K126" i="2"/>
  <c r="K121" i="2"/>
  <c r="K119" i="2"/>
  <c r="K117" i="2"/>
  <c r="K114" i="2"/>
  <c r="K110" i="2"/>
  <c r="K108" i="2"/>
  <c r="K105" i="2"/>
  <c r="K104" i="2"/>
  <c r="K102" i="2" s="1"/>
  <c r="K100" i="2"/>
  <c r="K96" i="2"/>
  <c r="K94" i="2"/>
  <c r="K91" i="2"/>
  <c r="K90" i="2" s="1"/>
  <c r="K88" i="2"/>
  <c r="K86" i="2"/>
  <c r="K83" i="2"/>
  <c r="K82" i="2"/>
  <c r="K75" i="2"/>
  <c r="K74" i="2"/>
  <c r="K73" i="2"/>
  <c r="K71" i="2"/>
  <c r="K69" i="2"/>
  <c r="K68" i="2"/>
  <c r="K67" i="2"/>
  <c r="K65" i="2"/>
  <c r="K63" i="2"/>
  <c r="K61" i="2"/>
  <c r="K60" i="2"/>
  <c r="K59" i="2"/>
  <c r="K57" i="2"/>
  <c r="K51" i="2"/>
  <c r="K48" i="2"/>
  <c r="K45" i="2"/>
  <c r="K44" i="2" s="1"/>
  <c r="K42" i="2"/>
  <c r="K40" i="2"/>
  <c r="K37" i="2"/>
  <c r="K36" i="2"/>
  <c r="K33" i="2"/>
  <c r="K32" i="2"/>
  <c r="K27" i="2"/>
  <c r="K25" i="2"/>
  <c r="K20" i="2"/>
  <c r="K19" i="2"/>
  <c r="K16" i="2"/>
  <c r="J203" i="2"/>
  <c r="J202" i="2"/>
  <c r="J201" i="2"/>
  <c r="J200" i="2"/>
  <c r="J199" i="2" s="1"/>
  <c r="J198" i="2"/>
  <c r="J197" i="2"/>
  <c r="J195" i="2"/>
  <c r="J193" i="2"/>
  <c r="J192" i="2"/>
  <c r="J188" i="2"/>
  <c r="K188" i="2" s="1"/>
  <c r="J187" i="2"/>
  <c r="J186" i="2" s="1"/>
  <c r="J185" i="2"/>
  <c r="J183" i="2"/>
  <c r="J182" i="2"/>
  <c r="K182" i="2" s="1"/>
  <c r="J181" i="2"/>
  <c r="J180" i="2"/>
  <c r="J179" i="2"/>
  <c r="J177" i="2"/>
  <c r="J176" i="2"/>
  <c r="J175" i="2"/>
  <c r="J173" i="2"/>
  <c r="J171" i="2"/>
  <c r="J170" i="2"/>
  <c r="J169" i="2"/>
  <c r="J168" i="2"/>
  <c r="J166" i="2"/>
  <c r="J165" i="2"/>
  <c r="J164" i="2"/>
  <c r="J162" i="2"/>
  <c r="J159" i="2" s="1"/>
  <c r="J158" i="2" s="1"/>
  <c r="J161" i="2"/>
  <c r="J160" i="2"/>
  <c r="J157" i="2"/>
  <c r="J156" i="2"/>
  <c r="J155" i="2"/>
  <c r="J154" i="2"/>
  <c r="J153" i="2"/>
  <c r="J152" i="2"/>
  <c r="J151" i="2"/>
  <c r="J150" i="2"/>
  <c r="J149" i="2"/>
  <c r="J147" i="2"/>
  <c r="J146" i="2"/>
  <c r="J145" i="2"/>
  <c r="J144" i="2"/>
  <c r="K144" i="2" s="1"/>
  <c r="J143" i="2"/>
  <c r="J142" i="2"/>
  <c r="J140" i="2"/>
  <c r="J136" i="2" s="1"/>
  <c r="J139" i="2"/>
  <c r="J138" i="2"/>
  <c r="J137" i="2"/>
  <c r="J135" i="2"/>
  <c r="K135" i="2" s="1"/>
  <c r="K134" i="2" s="1"/>
  <c r="J133" i="2"/>
  <c r="J132" i="2"/>
  <c r="J131" i="2"/>
  <c r="J130" i="2" s="1"/>
  <c r="J129" i="2"/>
  <c r="J127" i="2"/>
  <c r="J126" i="2"/>
  <c r="J125" i="2"/>
  <c r="K125" i="2" s="1"/>
  <c r="J124" i="2"/>
  <c r="J122" i="2"/>
  <c r="K122" i="2" s="1"/>
  <c r="J121" i="2"/>
  <c r="J120" i="2"/>
  <c r="J119" i="2"/>
  <c r="J118" i="2"/>
  <c r="J117" i="2"/>
  <c r="J116" i="2"/>
  <c r="J115" i="2"/>
  <c r="J113" i="2" s="1"/>
  <c r="J114" i="2"/>
  <c r="J112" i="2"/>
  <c r="K112" i="2"/>
  <c r="K111" i="2"/>
  <c r="J110" i="2"/>
  <c r="J109" i="2"/>
  <c r="J108" i="2"/>
  <c r="J107" i="2"/>
  <c r="J106" i="2" s="1"/>
  <c r="J105" i="2"/>
  <c r="J104" i="2"/>
  <c r="J102" i="2"/>
  <c r="J103" i="2"/>
  <c r="K103" i="2"/>
  <c r="J101" i="2"/>
  <c r="J100" i="2"/>
  <c r="J99" i="2"/>
  <c r="J96" i="2"/>
  <c r="J95" i="2"/>
  <c r="J93" i="2"/>
  <c r="J94" i="2"/>
  <c r="J91" i="2"/>
  <c r="J90" i="2"/>
  <c r="J89" i="2"/>
  <c r="J87" i="2" s="1"/>
  <c r="J88" i="2"/>
  <c r="J86" i="2"/>
  <c r="J85" i="2"/>
  <c r="J83" i="2"/>
  <c r="J82" i="2"/>
  <c r="J81" i="2"/>
  <c r="J80" i="2"/>
  <c r="J78" i="2"/>
  <c r="J76" i="2"/>
  <c r="K76" i="2" s="1"/>
  <c r="J75" i="2"/>
  <c r="J74" i="2"/>
  <c r="J73" i="2"/>
  <c r="J72" i="2"/>
  <c r="K72" i="2" s="1"/>
  <c r="J71" i="2"/>
  <c r="J70" i="2"/>
  <c r="J69" i="2"/>
  <c r="J68" i="2"/>
  <c r="J67" i="2"/>
  <c r="J66" i="2"/>
  <c r="J65" i="2"/>
  <c r="J64" i="2"/>
  <c r="K64" i="2" s="1"/>
  <c r="J63" i="2"/>
  <c r="J62" i="2"/>
  <c r="J61" i="2"/>
  <c r="J60" i="2"/>
  <c r="J59" i="2"/>
  <c r="J58" i="2"/>
  <c r="J57" i="2"/>
  <c r="J54" i="2"/>
  <c r="J53" i="2"/>
  <c r="J51" i="2"/>
  <c r="J49" i="2"/>
  <c r="J48" i="2"/>
  <c r="J45" i="2"/>
  <c r="J44" i="2"/>
  <c r="J43" i="2"/>
  <c r="J41" i="2" s="1"/>
  <c r="J42" i="2"/>
  <c r="J40" i="2"/>
  <c r="J38" i="2"/>
  <c r="K38" i="2" s="1"/>
  <c r="J37" i="2"/>
  <c r="J36" i="2"/>
  <c r="J35" i="2"/>
  <c r="J34" i="2"/>
  <c r="J33" i="2"/>
  <c r="J32" i="2"/>
  <c r="J28" i="2"/>
  <c r="J27" i="2"/>
  <c r="J25" i="2"/>
  <c r="J24" i="2"/>
  <c r="J21" i="2"/>
  <c r="K21" i="2" s="1"/>
  <c r="J20" i="2"/>
  <c r="J19" i="2"/>
  <c r="J18" i="2"/>
  <c r="J17" i="2"/>
  <c r="J16" i="2"/>
  <c r="J13" i="2"/>
  <c r="K13" i="2" s="1"/>
  <c r="K12" i="2" s="1"/>
  <c r="J11" i="2"/>
  <c r="J10" i="2"/>
  <c r="J9" i="2"/>
  <c r="J8" i="2"/>
  <c r="I203" i="2"/>
  <c r="I202" i="2"/>
  <c r="I201" i="2"/>
  <c r="I200" i="2" s="1"/>
  <c r="I199" i="2" s="1"/>
  <c r="I198" i="2"/>
  <c r="I197" i="2"/>
  <c r="I196" i="2" s="1"/>
  <c r="I195" i="2"/>
  <c r="I194" i="2"/>
  <c r="I193" i="2"/>
  <c r="I191" i="2" s="1"/>
  <c r="I190" i="2" s="1"/>
  <c r="I189" i="2" s="1"/>
  <c r="I192" i="2"/>
  <c r="I188" i="2"/>
  <c r="I187" i="2"/>
  <c r="I185" i="2"/>
  <c r="I183" i="2"/>
  <c r="I182" i="2"/>
  <c r="I181" i="2"/>
  <c r="I178" i="2" s="1"/>
  <c r="I180" i="2"/>
  <c r="I179" i="2"/>
  <c r="I177" i="2"/>
  <c r="I176" i="2"/>
  <c r="I174" i="2" s="1"/>
  <c r="I175" i="2"/>
  <c r="I173" i="2"/>
  <c r="I171" i="2"/>
  <c r="I170" i="2"/>
  <c r="I169" i="2"/>
  <c r="I168" i="2"/>
  <c r="I166" i="2"/>
  <c r="I165" i="2"/>
  <c r="I162" i="2"/>
  <c r="I161" i="2"/>
  <c r="I159" i="2"/>
  <c r="I158" i="2" s="1"/>
  <c r="I160" i="2"/>
  <c r="I157" i="2"/>
  <c r="I156" i="2"/>
  <c r="I152" i="2" s="1"/>
  <c r="I155" i="2"/>
  <c r="I154" i="2"/>
  <c r="I153" i="2"/>
  <c r="I151" i="2"/>
  <c r="I148" i="2" s="1"/>
  <c r="I150" i="2"/>
  <c r="I149" i="2"/>
  <c r="I147" i="2"/>
  <c r="K147" i="2" s="1"/>
  <c r="I146" i="2"/>
  <c r="I145" i="2"/>
  <c r="I144" i="2"/>
  <c r="I143" i="2"/>
  <c r="I142" i="2"/>
  <c r="I140" i="2"/>
  <c r="I139" i="2"/>
  <c r="I138" i="2"/>
  <c r="K138" i="2" s="1"/>
  <c r="I137" i="2"/>
  <c r="I135" i="2"/>
  <c r="I133" i="2"/>
  <c r="I132" i="2"/>
  <c r="I131" i="2"/>
  <c r="I129" i="2"/>
  <c r="K129" i="2" s="1"/>
  <c r="I127" i="2"/>
  <c r="I126" i="2"/>
  <c r="I125" i="2"/>
  <c r="I124" i="2"/>
  <c r="I122" i="2"/>
  <c r="I121" i="2"/>
  <c r="I120" i="2"/>
  <c r="I119" i="2"/>
  <c r="I117" i="2"/>
  <c r="I116" i="2"/>
  <c r="K116" i="2" s="1"/>
  <c r="I114" i="2"/>
  <c r="I112" i="2"/>
  <c r="I111" i="2"/>
  <c r="I110" i="2"/>
  <c r="I109" i="2"/>
  <c r="I108" i="2"/>
  <c r="I107" i="2"/>
  <c r="I105" i="2"/>
  <c r="I104" i="2"/>
  <c r="I103" i="2"/>
  <c r="I101" i="2"/>
  <c r="I100" i="2"/>
  <c r="I99" i="2"/>
  <c r="I96" i="2"/>
  <c r="I95" i="2"/>
  <c r="I94" i="2"/>
  <c r="I91" i="2"/>
  <c r="I89" i="2"/>
  <c r="I88" i="2"/>
  <c r="I86" i="2"/>
  <c r="I85" i="2"/>
  <c r="I84" i="2"/>
  <c r="I83" i="2"/>
  <c r="I82" i="2"/>
  <c r="I81" i="2"/>
  <c r="I80" i="2"/>
  <c r="I78" i="2"/>
  <c r="I76" i="2"/>
  <c r="I75" i="2"/>
  <c r="I74" i="2"/>
  <c r="I73" i="2"/>
  <c r="I72" i="2"/>
  <c r="I71" i="2"/>
  <c r="I70" i="2"/>
  <c r="K70" i="2"/>
  <c r="I69" i="2"/>
  <c r="I68" i="2"/>
  <c r="I67" i="2"/>
  <c r="I66" i="2"/>
  <c r="K66" i="2" s="1"/>
  <c r="I65" i="2"/>
  <c r="I64" i="2"/>
  <c r="I63" i="2"/>
  <c r="I62" i="2"/>
  <c r="K62" i="2" s="1"/>
  <c r="I61" i="2"/>
  <c r="I60" i="2"/>
  <c r="I59" i="2"/>
  <c r="I58" i="2"/>
  <c r="I56" i="2" s="1"/>
  <c r="I57" i="2"/>
  <c r="I54" i="2"/>
  <c r="I53" i="2"/>
  <c r="I52" i="2" s="1"/>
  <c r="I51" i="2"/>
  <c r="I50" i="2"/>
  <c r="I49" i="2"/>
  <c r="I48" i="2"/>
  <c r="I45" i="2"/>
  <c r="I44" i="2"/>
  <c r="I43" i="2"/>
  <c r="I42" i="2"/>
  <c r="I40" i="2"/>
  <c r="I39" i="2"/>
  <c r="I38" i="2"/>
  <c r="I37" i="2"/>
  <c r="I36" i="2"/>
  <c r="I35" i="2"/>
  <c r="I34" i="2"/>
  <c r="I33" i="2"/>
  <c r="I32" i="2"/>
  <c r="I28" i="2"/>
  <c r="I27" i="2"/>
  <c r="I26" i="2"/>
  <c r="I25" i="2"/>
  <c r="I24" i="2"/>
  <c r="I21" i="2"/>
  <c r="I20" i="2"/>
  <c r="I19" i="2"/>
  <c r="I18" i="2"/>
  <c r="I17" i="2"/>
  <c r="I16" i="2"/>
  <c r="I13" i="2"/>
  <c r="I11" i="2"/>
  <c r="I10" i="2" s="1"/>
  <c r="I9" i="2"/>
  <c r="I8" i="2"/>
  <c r="J12" i="2"/>
  <c r="J39" i="2"/>
  <c r="K39" i="2"/>
  <c r="J50" i="2"/>
  <c r="K50" i="2"/>
  <c r="J77" i="2"/>
  <c r="K109" i="2"/>
  <c r="J134" i="2"/>
  <c r="J148" i="2"/>
  <c r="J174" i="2"/>
  <c r="J184" i="2"/>
  <c r="J191" i="2"/>
  <c r="J196" i="2"/>
  <c r="H201" i="2"/>
  <c r="G201" i="2"/>
  <c r="G200" i="2" s="1"/>
  <c r="G199" i="2" s="1"/>
  <c r="F201" i="2"/>
  <c r="F200" i="2" s="1"/>
  <c r="F199" i="2" s="1"/>
  <c r="H200" i="2"/>
  <c r="H199" i="2" s="1"/>
  <c r="G196" i="2"/>
  <c r="F196" i="2"/>
  <c r="H194" i="2"/>
  <c r="G194" i="2"/>
  <c r="F194" i="2"/>
  <c r="H191" i="2"/>
  <c r="G191" i="2"/>
  <c r="G190" i="2" s="1"/>
  <c r="G189" i="2" s="1"/>
  <c r="F191" i="2"/>
  <c r="F190" i="2"/>
  <c r="F189" i="2" s="1"/>
  <c r="G186" i="2"/>
  <c r="F186" i="2"/>
  <c r="I184" i="2"/>
  <c r="H184" i="2"/>
  <c r="G184" i="2"/>
  <c r="F184" i="2"/>
  <c r="G178" i="2"/>
  <c r="F178" i="2"/>
  <c r="H174" i="2"/>
  <c r="G174" i="2"/>
  <c r="F174" i="2"/>
  <c r="I172" i="2"/>
  <c r="H172" i="2"/>
  <c r="G172" i="2"/>
  <c r="F172" i="2"/>
  <c r="G167" i="2"/>
  <c r="F167" i="2"/>
  <c r="G164" i="2"/>
  <c r="G163" i="2" s="1"/>
  <c r="F164" i="2"/>
  <c r="F163" i="2"/>
  <c r="G159" i="2"/>
  <c r="F159" i="2"/>
  <c r="H158" i="2"/>
  <c r="G158" i="2"/>
  <c r="F158" i="2"/>
  <c r="G152" i="2"/>
  <c r="F152" i="2"/>
  <c r="G148" i="2"/>
  <c r="F148" i="2"/>
  <c r="H136" i="2"/>
  <c r="G141" i="2"/>
  <c r="G136" i="2" s="1"/>
  <c r="F141" i="2"/>
  <c r="F136" i="2" s="1"/>
  <c r="H134" i="2"/>
  <c r="G134" i="2"/>
  <c r="F134" i="2"/>
  <c r="G130" i="2"/>
  <c r="F130" i="2"/>
  <c r="G128" i="2"/>
  <c r="G123" i="2"/>
  <c r="F123" i="2"/>
  <c r="G118" i="2"/>
  <c r="G113" i="2" s="1"/>
  <c r="F118" i="2"/>
  <c r="F113" i="2" s="1"/>
  <c r="G111" i="2"/>
  <c r="F111" i="2"/>
  <c r="H109" i="2"/>
  <c r="G109" i="2"/>
  <c r="F109" i="2"/>
  <c r="H106" i="2"/>
  <c r="G106" i="2"/>
  <c r="G97" i="2" s="1"/>
  <c r="F106" i="2"/>
  <c r="G102" i="2"/>
  <c r="F102" i="2"/>
  <c r="G98" i="2"/>
  <c r="F98" i="2"/>
  <c r="G93" i="2"/>
  <c r="F93" i="2"/>
  <c r="I90" i="2"/>
  <c r="H90" i="2"/>
  <c r="G90" i="2"/>
  <c r="F90" i="2"/>
  <c r="H87" i="2"/>
  <c r="G87" i="2"/>
  <c r="F87" i="2"/>
  <c r="G84" i="2"/>
  <c r="F84" i="2"/>
  <c r="G79" i="2"/>
  <c r="F79" i="2"/>
  <c r="H77" i="2"/>
  <c r="G77" i="2"/>
  <c r="F77" i="2"/>
  <c r="G56" i="2"/>
  <c r="G55" i="2" s="1"/>
  <c r="F56" i="2"/>
  <c r="F55" i="2" s="1"/>
  <c r="G52" i="2"/>
  <c r="F52" i="2"/>
  <c r="F47" i="2" s="1"/>
  <c r="F46" i="2" s="1"/>
  <c r="H50" i="2"/>
  <c r="G50" i="2"/>
  <c r="F50" i="2"/>
  <c r="G47" i="2"/>
  <c r="G46" i="2" s="1"/>
  <c r="G44" i="2"/>
  <c r="F44" i="2"/>
  <c r="H41" i="2"/>
  <c r="G41" i="2"/>
  <c r="F41" i="2"/>
  <c r="H39" i="2"/>
  <c r="G39" i="2"/>
  <c r="F39" i="2"/>
  <c r="G31" i="2"/>
  <c r="G30" i="2" s="1"/>
  <c r="F31" i="2"/>
  <c r="F30" i="2"/>
  <c r="G26" i="2"/>
  <c r="F26" i="2"/>
  <c r="H23" i="2"/>
  <c r="H22" i="2" s="1"/>
  <c r="G23" i="2"/>
  <c r="F23" i="2"/>
  <c r="F22" i="2"/>
  <c r="G22" i="2"/>
  <c r="G15" i="2"/>
  <c r="G14" i="2" s="1"/>
  <c r="F15" i="2"/>
  <c r="F14" i="2"/>
  <c r="I12" i="2"/>
  <c r="H12" i="2"/>
  <c r="G12" i="2"/>
  <c r="F12" i="2"/>
  <c r="H8" i="2"/>
  <c r="H7" i="2" s="1"/>
  <c r="G8" i="2"/>
  <c r="G7" i="2" s="1"/>
  <c r="F8" i="2"/>
  <c r="F7" i="2"/>
  <c r="F6" i="2" s="1"/>
  <c r="F97" i="2"/>
  <c r="I102" i="2"/>
  <c r="K58" i="2"/>
  <c r="J45" i="3"/>
  <c r="J44" i="3"/>
  <c r="F7" i="3"/>
  <c r="J56" i="2"/>
  <c r="J55" i="2" s="1"/>
  <c r="I47" i="2"/>
  <c r="I7" i="2"/>
  <c r="J128" i="2"/>
  <c r="F6" i="3"/>
  <c r="F5" i="3" s="1"/>
  <c r="E62" i="1"/>
  <c r="E61" i="1"/>
  <c r="E60" i="1"/>
  <c r="E59" i="1"/>
  <c r="E58" i="1"/>
  <c r="E57" i="1"/>
  <c r="E54" i="1"/>
  <c r="E52" i="1"/>
  <c r="E51" i="1" s="1"/>
  <c r="E50" i="1" s="1"/>
  <c r="E49" i="1" s="1"/>
  <c r="E48" i="1"/>
  <c r="E47" i="1" s="1"/>
  <c r="E46" i="1"/>
  <c r="E45" i="1" s="1"/>
  <c r="E43" i="1"/>
  <c r="E42" i="1"/>
  <c r="E39" i="1" s="1"/>
  <c r="E41" i="1"/>
  <c r="E40" i="1"/>
  <c r="E36" i="1"/>
  <c r="E35" i="1"/>
  <c r="E34" i="1" s="1"/>
  <c r="E33" i="1" s="1"/>
  <c r="E32" i="1" s="1"/>
  <c r="E31" i="1"/>
  <c r="E30" i="1"/>
  <c r="E29" i="1" s="1"/>
  <c r="E28" i="1"/>
  <c r="E27" i="1" s="1"/>
  <c r="E26" i="1"/>
  <c r="E25" i="1" s="1"/>
  <c r="E24" i="1"/>
  <c r="E22" i="1" s="1"/>
  <c r="E23" i="1"/>
  <c r="E19" i="1"/>
  <c r="E18" i="1" s="1"/>
  <c r="E17" i="1"/>
  <c r="E16" i="1" s="1"/>
  <c r="E15" i="1" s="1"/>
  <c r="E14" i="1"/>
  <c r="E13" i="1" s="1"/>
  <c r="E12" i="1"/>
  <c r="E11" i="1" s="1"/>
  <c r="E9" i="1"/>
  <c r="E8" i="1" s="1"/>
  <c r="E7" i="1" s="1"/>
  <c r="D8" i="1"/>
  <c r="D7" i="1"/>
  <c r="D6" i="1" s="1"/>
  <c r="D11" i="1"/>
  <c r="D13" i="1"/>
  <c r="D16" i="1"/>
  <c r="D18" i="1"/>
  <c r="D22" i="1"/>
  <c r="D25" i="1"/>
  <c r="D27" i="1"/>
  <c r="D30" i="1"/>
  <c r="D29" i="1" s="1"/>
  <c r="D34" i="1"/>
  <c r="D33" i="1" s="1"/>
  <c r="D32" i="1" s="1"/>
  <c r="D40" i="1"/>
  <c r="D42" i="1"/>
  <c r="D39" i="1" s="1"/>
  <c r="D38" i="1" s="1"/>
  <c r="D45" i="1"/>
  <c r="D47" i="1"/>
  <c r="D44" i="1" s="1"/>
  <c r="D51" i="1"/>
  <c r="D53" i="1"/>
  <c r="E53" i="1"/>
  <c r="D56" i="1"/>
  <c r="D55" i="1" s="1"/>
  <c r="C37" i="1"/>
  <c r="E37" i="1" s="1"/>
  <c r="E56" i="3"/>
  <c r="E55" i="3"/>
  <c r="E51" i="3"/>
  <c r="E48" i="3"/>
  <c r="E47" i="3"/>
  <c r="E46" i="3"/>
  <c r="E43" i="3"/>
  <c r="E42" i="3"/>
  <c r="E41" i="3"/>
  <c r="E39" i="3"/>
  <c r="E38" i="3"/>
  <c r="E37" i="3"/>
  <c r="E35" i="3"/>
  <c r="E34" i="3"/>
  <c r="E33" i="3"/>
  <c r="E31" i="3"/>
  <c r="E30" i="3"/>
  <c r="E29" i="3"/>
  <c r="E28" i="3"/>
  <c r="E27" i="3"/>
  <c r="E25" i="3"/>
  <c r="E24" i="3"/>
  <c r="E23" i="3"/>
  <c r="E22" i="3"/>
  <c r="E20" i="3"/>
  <c r="E19" i="3"/>
  <c r="E18" i="3"/>
  <c r="E17" i="3"/>
  <c r="E14" i="3"/>
  <c r="E13" i="3"/>
  <c r="E9" i="3"/>
  <c r="D8" i="3"/>
  <c r="D7" i="3"/>
  <c r="D6" i="3" s="1"/>
  <c r="D12" i="3"/>
  <c r="D11" i="3" s="1"/>
  <c r="D16" i="3"/>
  <c r="D15" i="3" s="1"/>
  <c r="D21" i="3"/>
  <c r="D26" i="3"/>
  <c r="D32" i="3"/>
  <c r="E32" i="3" s="1"/>
  <c r="D36" i="3"/>
  <c r="D40" i="3"/>
  <c r="D45" i="3"/>
  <c r="D44" i="3" s="1"/>
  <c r="D50" i="3"/>
  <c r="D49" i="3"/>
  <c r="D54" i="3"/>
  <c r="D53" i="3"/>
  <c r="D52" i="3" s="1"/>
  <c r="D201" i="2"/>
  <c r="D196" i="2"/>
  <c r="D194" i="2"/>
  <c r="D190" i="2" s="1"/>
  <c r="D189" i="2" s="1"/>
  <c r="D191" i="2"/>
  <c r="D186" i="2"/>
  <c r="D184" i="2"/>
  <c r="D178" i="2"/>
  <c r="D174" i="2"/>
  <c r="D163" i="2"/>
  <c r="D172" i="2"/>
  <c r="D167" i="2"/>
  <c r="D164" i="2"/>
  <c r="D159" i="2"/>
  <c r="D158" i="2" s="1"/>
  <c r="D152" i="2"/>
  <c r="D148" i="2"/>
  <c r="D141" i="2"/>
  <c r="D136" i="2" s="1"/>
  <c r="E136" i="2" s="1"/>
  <c r="D134" i="2"/>
  <c r="D128" i="2" s="1"/>
  <c r="D130" i="2"/>
  <c r="D123" i="2"/>
  <c r="E123" i="2" s="1"/>
  <c r="D118" i="2"/>
  <c r="D113" i="2"/>
  <c r="D111" i="2"/>
  <c r="D109" i="2"/>
  <c r="E109" i="2" s="1"/>
  <c r="D106" i="2"/>
  <c r="D102" i="2"/>
  <c r="D98" i="2"/>
  <c r="D97" i="2"/>
  <c r="D93" i="2"/>
  <c r="D90" i="2"/>
  <c r="D87" i="2"/>
  <c r="D84" i="2"/>
  <c r="D79" i="2"/>
  <c r="D77" i="2"/>
  <c r="D50" i="2"/>
  <c r="D47" i="2" s="1"/>
  <c r="D52" i="2"/>
  <c r="D56" i="2"/>
  <c r="D55" i="2" s="1"/>
  <c r="E55" i="2" s="1"/>
  <c r="D44" i="2"/>
  <c r="D41" i="2"/>
  <c r="D39" i="2"/>
  <c r="D31" i="2"/>
  <c r="D30" i="2" s="1"/>
  <c r="D26" i="2"/>
  <c r="D23" i="2"/>
  <c r="D22" i="2" s="1"/>
  <c r="D15" i="2"/>
  <c r="D14" i="2" s="1"/>
  <c r="D12" i="2"/>
  <c r="D10" i="2"/>
  <c r="D8" i="2"/>
  <c r="D7" i="2" s="1"/>
  <c r="E203" i="2"/>
  <c r="E202" i="2"/>
  <c r="E198" i="2"/>
  <c r="E197" i="2"/>
  <c r="E195" i="2"/>
  <c r="E193" i="2"/>
  <c r="E192" i="2"/>
  <c r="E188" i="2"/>
  <c r="E187" i="2"/>
  <c r="E185" i="2"/>
  <c r="E183" i="2"/>
  <c r="E182" i="2"/>
  <c r="E181" i="2"/>
  <c r="E180" i="2"/>
  <c r="E179" i="2"/>
  <c r="E177" i="2"/>
  <c r="E176" i="2"/>
  <c r="E175" i="2"/>
  <c r="E173" i="2"/>
  <c r="E171" i="2"/>
  <c r="E170" i="2"/>
  <c r="E169" i="2"/>
  <c r="E168" i="2"/>
  <c r="E166" i="2"/>
  <c r="E165" i="2"/>
  <c r="E162" i="2"/>
  <c r="E161" i="2"/>
  <c r="E160" i="2"/>
  <c r="E157" i="2"/>
  <c r="E156" i="2"/>
  <c r="E155" i="2"/>
  <c r="E154" i="2"/>
  <c r="E153" i="2"/>
  <c r="E151" i="2"/>
  <c r="E150" i="2"/>
  <c r="E149" i="2"/>
  <c r="E147" i="2"/>
  <c r="E146" i="2"/>
  <c r="E145" i="2"/>
  <c r="E144" i="2"/>
  <c r="E143" i="2"/>
  <c r="E142" i="2"/>
  <c r="E140" i="2"/>
  <c r="E139" i="2"/>
  <c r="E138" i="2"/>
  <c r="E137" i="2"/>
  <c r="E135" i="2"/>
  <c r="E133" i="2"/>
  <c r="E132" i="2"/>
  <c r="E131" i="2"/>
  <c r="E129" i="2"/>
  <c r="E127" i="2"/>
  <c r="E126" i="2"/>
  <c r="E125" i="2"/>
  <c r="E124" i="2"/>
  <c r="E122" i="2"/>
  <c r="E121" i="2"/>
  <c r="E120" i="2"/>
  <c r="E119" i="2"/>
  <c r="E117" i="2"/>
  <c r="E116" i="2"/>
  <c r="E114" i="2"/>
  <c r="E112" i="2"/>
  <c r="E110" i="2"/>
  <c r="E108" i="2"/>
  <c r="E107" i="2"/>
  <c r="E105" i="2"/>
  <c r="E104" i="2"/>
  <c r="E103" i="2"/>
  <c r="E101" i="2"/>
  <c r="E100" i="2"/>
  <c r="E99" i="2"/>
  <c r="E96" i="2"/>
  <c r="E95" i="2"/>
  <c r="E94" i="2"/>
  <c r="E91" i="2"/>
  <c r="E89" i="2"/>
  <c r="E88" i="2"/>
  <c r="E86" i="2"/>
  <c r="E85" i="2"/>
  <c r="E83" i="2"/>
  <c r="E82" i="2"/>
  <c r="E81" i="2"/>
  <c r="E80" i="2"/>
  <c r="E78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4" i="2"/>
  <c r="E53" i="2"/>
  <c r="E51" i="2"/>
  <c r="E49" i="2"/>
  <c r="E48" i="2"/>
  <c r="E45" i="2"/>
  <c r="E44" i="2"/>
  <c r="E43" i="2"/>
  <c r="E42" i="2"/>
  <c r="E41" i="2" s="1"/>
  <c r="E40" i="2"/>
  <c r="E39" i="2" s="1"/>
  <c r="E38" i="2"/>
  <c r="E37" i="2"/>
  <c r="E36" i="2"/>
  <c r="E35" i="2"/>
  <c r="E34" i="2"/>
  <c r="E33" i="2"/>
  <c r="E32" i="2"/>
  <c r="E31" i="2" s="1"/>
  <c r="E30" i="2" s="1"/>
  <c r="E28" i="2"/>
  <c r="E27" i="2"/>
  <c r="E25" i="2"/>
  <c r="E24" i="2"/>
  <c r="E23" i="2" s="1"/>
  <c r="E22" i="2" s="1"/>
  <c r="E21" i="2"/>
  <c r="E20" i="2"/>
  <c r="E19" i="2"/>
  <c r="E18" i="2"/>
  <c r="E17" i="2"/>
  <c r="E15" i="2" s="1"/>
  <c r="E14" i="2" s="1"/>
  <c r="E16" i="2"/>
  <c r="E13" i="2"/>
  <c r="E12" i="2" s="1"/>
  <c r="E11" i="2"/>
  <c r="E10" i="2" s="1"/>
  <c r="E9" i="2"/>
  <c r="E8" i="2"/>
  <c r="C123" i="2"/>
  <c r="C115" i="2"/>
  <c r="I115" i="2" s="1"/>
  <c r="C25" i="1"/>
  <c r="C54" i="3"/>
  <c r="C53" i="3" s="1"/>
  <c r="E54" i="3"/>
  <c r="C50" i="3"/>
  <c r="C49" i="3" s="1"/>
  <c r="E49" i="3" s="1"/>
  <c r="C45" i="3"/>
  <c r="C16" i="3"/>
  <c r="E16" i="3"/>
  <c r="C21" i="3"/>
  <c r="C15" i="3" s="1"/>
  <c r="E15" i="3" s="1"/>
  <c r="E21" i="3"/>
  <c r="C26" i="3"/>
  <c r="E26" i="3"/>
  <c r="C32" i="3"/>
  <c r="C36" i="3"/>
  <c r="E36" i="3"/>
  <c r="C40" i="3"/>
  <c r="E40" i="3" s="1"/>
  <c r="C12" i="3"/>
  <c r="C11" i="3" s="1"/>
  <c r="C8" i="3"/>
  <c r="C7" i="3"/>
  <c r="C6" i="3" s="1"/>
  <c r="C8" i="2"/>
  <c r="C10" i="2"/>
  <c r="C7" i="2" s="1"/>
  <c r="C6" i="2" s="1"/>
  <c r="C12" i="2"/>
  <c r="C15" i="2"/>
  <c r="C14" i="2" s="1"/>
  <c r="C23" i="2"/>
  <c r="C22" i="2" s="1"/>
  <c r="C26" i="2"/>
  <c r="C31" i="2"/>
  <c r="C39" i="2"/>
  <c r="C30" i="2" s="1"/>
  <c r="C41" i="2"/>
  <c r="C44" i="2"/>
  <c r="C50" i="2"/>
  <c r="C52" i="2"/>
  <c r="C47" i="2" s="1"/>
  <c r="C56" i="2"/>
  <c r="C77" i="2"/>
  <c r="E77" i="2"/>
  <c r="C79" i="2"/>
  <c r="C84" i="2"/>
  <c r="E84" i="2" s="1"/>
  <c r="C87" i="2"/>
  <c r="C90" i="2"/>
  <c r="E90" i="2" s="1"/>
  <c r="C93" i="2"/>
  <c r="E93" i="2" s="1"/>
  <c r="C98" i="2"/>
  <c r="C97" i="2"/>
  <c r="E97" i="2" s="1"/>
  <c r="C102" i="2"/>
  <c r="E102" i="2"/>
  <c r="C106" i="2"/>
  <c r="E106" i="2"/>
  <c r="C109" i="2"/>
  <c r="C111" i="2"/>
  <c r="C118" i="2"/>
  <c r="E118" i="2" s="1"/>
  <c r="C130" i="2"/>
  <c r="C134" i="2"/>
  <c r="I134" i="2" s="1"/>
  <c r="C141" i="2"/>
  <c r="E141" i="2"/>
  <c r="C148" i="2"/>
  <c r="E148" i="2"/>
  <c r="C152" i="2"/>
  <c r="E152" i="2"/>
  <c r="C159" i="2"/>
  <c r="C158" i="2"/>
  <c r="E158" i="2" s="1"/>
  <c r="C164" i="2"/>
  <c r="C167" i="2"/>
  <c r="E167" i="2" s="1"/>
  <c r="C172" i="2"/>
  <c r="E172" i="2" s="1"/>
  <c r="C174" i="2"/>
  <c r="E174" i="2" s="1"/>
  <c r="C178" i="2"/>
  <c r="E178" i="2" s="1"/>
  <c r="C184" i="2"/>
  <c r="E184" i="2" s="1"/>
  <c r="C186" i="2"/>
  <c r="E186" i="2" s="1"/>
  <c r="C191" i="2"/>
  <c r="E191" i="2" s="1"/>
  <c r="C194" i="2"/>
  <c r="C190" i="2" s="1"/>
  <c r="C196" i="2"/>
  <c r="E196" i="2"/>
  <c r="C201" i="2"/>
  <c r="E201" i="2"/>
  <c r="C136" i="2"/>
  <c r="C8" i="1"/>
  <c r="C7" i="1"/>
  <c r="C11" i="1"/>
  <c r="C13" i="1"/>
  <c r="C16" i="1"/>
  <c r="C18" i="1"/>
  <c r="C15" i="1" s="1"/>
  <c r="C22" i="1"/>
  <c r="C21" i="1" s="1"/>
  <c r="C20" i="1" s="1"/>
  <c r="C27" i="1"/>
  <c r="C30" i="1"/>
  <c r="C34" i="1"/>
  <c r="C40" i="1"/>
  <c r="C42" i="1"/>
  <c r="C39" i="1" s="1"/>
  <c r="C38" i="1" s="1"/>
  <c r="C45" i="1"/>
  <c r="C47" i="1"/>
  <c r="C44" i="1" s="1"/>
  <c r="C51" i="1"/>
  <c r="C50" i="1" s="1"/>
  <c r="C49" i="1" s="1"/>
  <c r="C53" i="1"/>
  <c r="C56" i="1"/>
  <c r="C29" i="1"/>
  <c r="E111" i="2"/>
  <c r="E50" i="2"/>
  <c r="E130" i="2"/>
  <c r="D200" i="2"/>
  <c r="D50" i="1"/>
  <c r="D49" i="1" s="1"/>
  <c r="E56" i="1"/>
  <c r="E55" i="1" s="1"/>
  <c r="D10" i="1"/>
  <c r="D21" i="1"/>
  <c r="D20" i="1" s="1"/>
  <c r="C44" i="3"/>
  <c r="C55" i="2"/>
  <c r="E98" i="2"/>
  <c r="C200" i="2"/>
  <c r="C199" i="2" s="1"/>
  <c r="E199" i="2" s="1"/>
  <c r="C163" i="2"/>
  <c r="E163" i="2" s="1"/>
  <c r="E79" i="2"/>
  <c r="E26" i="2"/>
  <c r="E159" i="2"/>
  <c r="E164" i="2"/>
  <c r="E87" i="2"/>
  <c r="C128" i="2"/>
  <c r="C55" i="1"/>
  <c r="C33" i="1"/>
  <c r="C32" i="1" s="1"/>
  <c r="C10" i="1"/>
  <c r="D199" i="2"/>
  <c r="E200" i="2"/>
  <c r="J123" i="2"/>
  <c r="K40" i="3"/>
  <c r="K13" i="3"/>
  <c r="K12" i="3"/>
  <c r="K11" i="3" s="1"/>
  <c r="J40" i="3"/>
  <c r="G15" i="3"/>
  <c r="I36" i="3"/>
  <c r="E8" i="3"/>
  <c r="I21" i="3"/>
  <c r="K34" i="3"/>
  <c r="K37" i="3"/>
  <c r="D15" i="1"/>
  <c r="J54" i="3"/>
  <c r="J53" i="3"/>
  <c r="J52" i="3" s="1"/>
  <c r="J141" i="2"/>
  <c r="J111" i="2"/>
  <c r="J23" i="2"/>
  <c r="K9" i="2"/>
  <c r="K8" i="2"/>
  <c r="C10" i="3" l="1"/>
  <c r="E11" i="3"/>
  <c r="D5" i="3"/>
  <c r="H163" i="2"/>
  <c r="E44" i="3"/>
  <c r="E190" i="2"/>
  <c r="C189" i="2"/>
  <c r="E189" i="2" s="1"/>
  <c r="C46" i="2"/>
  <c r="E47" i="2"/>
  <c r="E6" i="3"/>
  <c r="C52" i="3"/>
  <c r="E52" i="3" s="1"/>
  <c r="E53" i="3"/>
  <c r="E7" i="2"/>
  <c r="E6" i="2" s="1"/>
  <c r="D6" i="2"/>
  <c r="D46" i="2"/>
  <c r="E10" i="1"/>
  <c r="E6" i="1" s="1"/>
  <c r="E5" i="1" s="1"/>
  <c r="E44" i="1"/>
  <c r="J92" i="2"/>
  <c r="C6" i="1"/>
  <c r="C5" i="1" s="1"/>
  <c r="E128" i="2"/>
  <c r="D92" i="2"/>
  <c r="D10" i="3"/>
  <c r="D5" i="1"/>
  <c r="E21" i="1"/>
  <c r="E20" i="1" s="1"/>
  <c r="D29" i="2"/>
  <c r="E38" i="1"/>
  <c r="E50" i="3"/>
  <c r="J7" i="2"/>
  <c r="J194" i="2"/>
  <c r="J190" i="2" s="1"/>
  <c r="J189" i="2" s="1"/>
  <c r="K195" i="2"/>
  <c r="K194" i="2" s="1"/>
  <c r="K15" i="2"/>
  <c r="K14" i="2" s="1"/>
  <c r="K193" i="2"/>
  <c r="E12" i="3"/>
  <c r="I45" i="3"/>
  <c r="I44" i="3" s="1"/>
  <c r="E194" i="2"/>
  <c r="C113" i="2"/>
  <c r="E52" i="2"/>
  <c r="E115" i="2"/>
  <c r="J16" i="3"/>
  <c r="K56" i="2"/>
  <c r="G92" i="2"/>
  <c r="G29" i="2" s="1"/>
  <c r="F128" i="2"/>
  <c r="I77" i="2"/>
  <c r="I55" i="2" s="1"/>
  <c r="I46" i="2" s="1"/>
  <c r="K78" i="2"/>
  <c r="K77" i="2" s="1"/>
  <c r="K95" i="2"/>
  <c r="I93" i="2"/>
  <c r="K101" i="2"/>
  <c r="I98" i="2"/>
  <c r="I97" i="2" s="1"/>
  <c r="K107" i="2"/>
  <c r="K106" i="2" s="1"/>
  <c r="I106" i="2"/>
  <c r="K133" i="2"/>
  <c r="K130" i="2" s="1"/>
  <c r="K128" i="2" s="1"/>
  <c r="I130" i="2"/>
  <c r="I128" i="2" s="1"/>
  <c r="I164" i="2"/>
  <c r="K165" i="2"/>
  <c r="K164" i="2" s="1"/>
  <c r="K170" i="2"/>
  <c r="I167" i="2"/>
  <c r="K187" i="2"/>
  <c r="K186" i="2" s="1"/>
  <c r="I186" i="2"/>
  <c r="K34" i="2"/>
  <c r="J31" i="2"/>
  <c r="J30" i="2" s="1"/>
  <c r="K85" i="2"/>
  <c r="K84" i="2" s="1"/>
  <c r="J84" i="2"/>
  <c r="K93" i="2"/>
  <c r="K140" i="2"/>
  <c r="K136" i="2" s="1"/>
  <c r="K176" i="2"/>
  <c r="K174" i="2" s="1"/>
  <c r="K30" i="3"/>
  <c r="K26" i="3" s="1"/>
  <c r="I26" i="3"/>
  <c r="K51" i="3"/>
  <c r="K50" i="3" s="1"/>
  <c r="K49" i="3" s="1"/>
  <c r="J50" i="3"/>
  <c r="J49" i="3" s="1"/>
  <c r="K35" i="2"/>
  <c r="I31" i="2"/>
  <c r="I30" i="2" s="1"/>
  <c r="K143" i="2"/>
  <c r="K141" i="2" s="1"/>
  <c r="I141" i="2"/>
  <c r="I136" i="2" s="1"/>
  <c r="E56" i="2"/>
  <c r="E45" i="3"/>
  <c r="K115" i="2"/>
  <c r="K113" i="2" s="1"/>
  <c r="G6" i="2"/>
  <c r="H47" i="2"/>
  <c r="H46" i="2" s="1"/>
  <c r="H29" i="2" s="1"/>
  <c r="H5" i="2" s="1"/>
  <c r="I79" i="2"/>
  <c r="K80" i="2"/>
  <c r="K89" i="2"/>
  <c r="I123" i="2"/>
  <c r="K124" i="2"/>
  <c r="K123" i="2" s="1"/>
  <c r="J15" i="2"/>
  <c r="J14" i="2" s="1"/>
  <c r="K17" i="2"/>
  <c r="J26" i="2"/>
  <c r="J22" i="2" s="1"/>
  <c r="K28" i="2"/>
  <c r="K26" i="2" s="1"/>
  <c r="K81" i="2"/>
  <c r="J79" i="2"/>
  <c r="J167" i="2"/>
  <c r="J163" i="2" s="1"/>
  <c r="K168" i="2"/>
  <c r="K173" i="2"/>
  <c r="K172" i="2" s="1"/>
  <c r="J172" i="2"/>
  <c r="K179" i="2"/>
  <c r="K178" i="2" s="1"/>
  <c r="J178" i="2"/>
  <c r="K197" i="2"/>
  <c r="K196" i="2" s="1"/>
  <c r="K16" i="3"/>
  <c r="J21" i="3"/>
  <c r="K22" i="3"/>
  <c r="K21" i="3" s="1"/>
  <c r="J32" i="3"/>
  <c r="K33" i="3"/>
  <c r="K32" i="3" s="1"/>
  <c r="K39" i="3"/>
  <c r="K36" i="3" s="1"/>
  <c r="J36" i="3"/>
  <c r="E7" i="3"/>
  <c r="E134" i="2"/>
  <c r="F92" i="2"/>
  <c r="F29" i="2" s="1"/>
  <c r="F5" i="2" s="1"/>
  <c r="I87" i="2"/>
  <c r="H190" i="2"/>
  <c r="H189" i="2" s="1"/>
  <c r="K18" i="2"/>
  <c r="I15" i="2"/>
  <c r="I14" i="2" s="1"/>
  <c r="I6" i="2" s="1"/>
  <c r="K24" i="2"/>
  <c r="K23" i="2" s="1"/>
  <c r="I23" i="2"/>
  <c r="I22" i="2" s="1"/>
  <c r="I41" i="2"/>
  <c r="K43" i="2"/>
  <c r="K41" i="2" s="1"/>
  <c r="K49" i="2"/>
  <c r="I118" i="2"/>
  <c r="I113" i="2" s="1"/>
  <c r="K120" i="2"/>
  <c r="J52" i="2"/>
  <c r="J47" i="2" s="1"/>
  <c r="J46" i="2" s="1"/>
  <c r="K54" i="2"/>
  <c r="J98" i="2"/>
  <c r="J97" i="2" s="1"/>
  <c r="K99" i="2"/>
  <c r="K98" i="2" s="1"/>
  <c r="K97" i="2" s="1"/>
  <c r="K11" i="2"/>
  <c r="K10" i="2" s="1"/>
  <c r="K7" i="2" s="1"/>
  <c r="K53" i="2"/>
  <c r="K87" i="2"/>
  <c r="K118" i="2"/>
  <c r="K151" i="2"/>
  <c r="K148" i="2" s="1"/>
  <c r="K156" i="2"/>
  <c r="K152" i="2" s="1"/>
  <c r="K162" i="2"/>
  <c r="K159" i="2" s="1"/>
  <c r="K158" i="2" s="1"/>
  <c r="K191" i="2"/>
  <c r="K190" i="2" s="1"/>
  <c r="K189" i="2" s="1"/>
  <c r="I16" i="3"/>
  <c r="K18" i="3"/>
  <c r="J29" i="2" l="1"/>
  <c r="K55" i="2"/>
  <c r="G5" i="2"/>
  <c r="K92" i="2"/>
  <c r="K31" i="2"/>
  <c r="K30" i="2" s="1"/>
  <c r="J15" i="3"/>
  <c r="J10" i="3" s="1"/>
  <c r="J5" i="3" s="1"/>
  <c r="K52" i="2"/>
  <c r="K79" i="2"/>
  <c r="I92" i="2"/>
  <c r="I29" i="2" s="1"/>
  <c r="I5" i="2" s="1"/>
  <c r="D5" i="2"/>
  <c r="C5" i="3"/>
  <c r="E5" i="3" s="1"/>
  <c r="E46" i="2"/>
  <c r="E10" i="3"/>
  <c r="C92" i="2"/>
  <c r="E113" i="2"/>
  <c r="J6" i="2"/>
  <c r="J5" i="2" s="1"/>
  <c r="K15" i="3"/>
  <c r="K10" i="3" s="1"/>
  <c r="K5" i="3" s="1"/>
  <c r="I15" i="3"/>
  <c r="I10" i="3" s="1"/>
  <c r="I5" i="3" s="1"/>
  <c r="K47" i="2"/>
  <c r="K22" i="2"/>
  <c r="K6" i="2" s="1"/>
  <c r="K167" i="2"/>
  <c r="K163" i="2" s="1"/>
  <c r="I163" i="2"/>
  <c r="K46" i="2" l="1"/>
  <c r="K29" i="2" s="1"/>
  <c r="K5" i="2" s="1"/>
  <c r="E92" i="2"/>
  <c r="E29" i="2" s="1"/>
  <c r="E5" i="2" s="1"/>
  <c r="C29" i="2"/>
  <c r="C5" i="2" s="1"/>
</calcChain>
</file>

<file path=xl/sharedStrings.xml><?xml version="1.0" encoding="utf-8"?>
<sst xmlns="http://schemas.openxmlformats.org/spreadsheetml/2006/main" count="340" uniqueCount="298">
  <si>
    <t>Pomoći iz inozemstva i od subjekata unutar općeg proračuna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</si>
  <si>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</si>
  <si>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</si>
  <si>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</si>
  <si>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</si>
  <si>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</si>
  <si>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zateznih kamata</t>
  </si>
  <si>
    <t>Zatezne kamate iz obveznih odnosa i drugo</t>
  </si>
  <si>
    <t>Prihodi od nefinancijske imovine</t>
  </si>
  <si>
    <t>Ostali prihodi od nefinancijske imovine</t>
  </si>
  <si>
    <t>Prihodi po posebnim propisima</t>
  </si>
  <si>
    <t>Prihodi s osnova osiguranja, refundacije šteta i totalne štete</t>
  </si>
  <si>
    <t>Rashodi za zaposlene</t>
  </si>
  <si>
    <t>Plaće (bruto)</t>
  </si>
  <si>
    <t>Plaće za redovan rad</t>
  </si>
  <si>
    <t>Plaće za zaposlene</t>
  </si>
  <si>
    <t>Plaće u naravi</t>
  </si>
  <si>
    <t>Korištenje prijevoznih sredstava</t>
  </si>
  <si>
    <t>Ostali rashodi za zaposlene</t>
  </si>
  <si>
    <t>Naknade za bolest, invalidnost i smrtni slučaj</t>
  </si>
  <si>
    <t>Regres za godišnji odmor</t>
  </si>
  <si>
    <t>Doprinosi na plaće</t>
  </si>
  <si>
    <t>Doprinosi za obvezno osiguranje u slučaju nezaposlenosti</t>
  </si>
  <si>
    <t>Materijalni rashodi</t>
  </si>
  <si>
    <t>Naknade troškova zaposlenima</t>
  </si>
  <si>
    <t>Službena putovanja</t>
  </si>
  <si>
    <t>Dnevnice za službeni put u zemlji</t>
  </si>
  <si>
    <t>Dnevnice za službeni put u inozemstvu</t>
  </si>
  <si>
    <t>Naknade za smještaj na službenom putu u zemlji</t>
  </si>
  <si>
    <t>Naknade za prijevoz na službenom putu u zemlji</t>
  </si>
  <si>
    <t>Naknade za prijevoz na posao i s posla</t>
  </si>
  <si>
    <t>Stručno usavršavanje zaposlenika</t>
  </si>
  <si>
    <t>Seminari, savjetovanja i simpoziji</t>
  </si>
  <si>
    <t>Tečajevi i stručni ispiti</t>
  </si>
  <si>
    <t>Rashodi za materijal i energiju</t>
  </si>
  <si>
    <t>Uredski materijal i ostali materijalni rashodi</t>
  </si>
  <si>
    <t>Uredski materijal</t>
  </si>
  <si>
    <t>Materijal i sredstva za čišćenje i održavanje</t>
  </si>
  <si>
    <t>Potrošni materijal za čišćenje i održavanje</t>
  </si>
  <si>
    <t>Materijal za higijenske potrebe i njegu</t>
  </si>
  <si>
    <t>Sanitetski materijal</t>
  </si>
  <si>
    <t>Sredstva za osobnu higijenu</t>
  </si>
  <si>
    <t>Materijal i sirovine</t>
  </si>
  <si>
    <t>Osnovni materijal i sirovine</t>
  </si>
  <si>
    <t>Osnovni materijal i sirovine - lijekovi</t>
  </si>
  <si>
    <t>Osnovni materijal i sirovine - cjepivo</t>
  </si>
  <si>
    <t>Osnovni materijal i sirovine - kemikalije</t>
  </si>
  <si>
    <t>Osnovni materijal i sirovine - standardi</t>
  </si>
  <si>
    <t>Osnovni materijal i sirovine - diskovi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</si>
  <si>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</si>
  <si>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</si>
  <si>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</si>
  <si>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laboratorijska plastika</t>
  </si>
  <si>
    <t>Osnovni materijal i sirovine - sredstva za DDD</t>
  </si>
  <si>
    <t>Osnovni materijal i sirovine - mobilna mamografija</t>
  </si>
  <si>
    <t>Osnovni materijal i sirovine - serološka dijagnostika</t>
  </si>
  <si>
    <t>Ostali materijal i sirovine</t>
  </si>
  <si>
    <t>Ostali materijal i sirovine - plinovi tehnički</t>
  </si>
  <si>
    <t>Energija</t>
  </si>
  <si>
    <t>Električna energija</t>
  </si>
  <si>
    <t>Topla voda (toplana)</t>
  </si>
  <si>
    <t>Plin</t>
  </si>
  <si>
    <t>Motorni benzin i dizel gorivo</t>
  </si>
  <si>
    <t>Sitni inventar i auto gume</t>
  </si>
  <si>
    <t>Sitni inventar</t>
  </si>
  <si>
    <t>Auto gume</t>
  </si>
  <si>
    <t>Službena, radna i zaštitna odjeća i obuća</t>
  </si>
  <si>
    <t>Rashodi za usluge</t>
  </si>
  <si>
    <t>Usluge telefona, pošte i prijevoza</t>
  </si>
  <si>
    <t>Usluge telefona, telefaksa</t>
  </si>
  <si>
    <t>Rent-a-car i taxi prijevoz</t>
  </si>
  <si>
    <t>Usluge tekućeg i investicijskog održavanja</t>
  </si>
  <si>
    <t>Usluge promidžbe i informiranja</t>
  </si>
  <si>
    <t>Komunalne usluge</t>
  </si>
  <si>
    <t>Opskrba vodom</t>
  </si>
  <si>
    <t>Iznošenje i odvoz smeća</t>
  </si>
  <si>
    <t>Dimnjačarske i ekološke usluge</t>
  </si>
  <si>
    <t>Pričuva</t>
  </si>
  <si>
    <t>Zdravstvene i veterinarske usluge</t>
  </si>
  <si>
    <t>Laboratorijske usluge</t>
  </si>
  <si>
    <t>Laboratorijske usluge - usluge drugih zdravstvenih ustanova</t>
  </si>
  <si>
    <t>Laboratorijske usluge - interkalibracije</t>
  </si>
  <si>
    <t>Ostale zdravstvene usluge - očitavanje nalaza mobilne mamografije</t>
  </si>
  <si>
    <t>Intelektualne i osobne usluge</t>
  </si>
  <si>
    <t>Ugovori o djelu</t>
  </si>
  <si>
    <t>Usluge odvjetnika i pravnog savjetovanja</t>
  </si>
  <si>
    <t>Usluge agencija, studentskog servisa (prijepisi, prijevodi i drugo)</t>
  </si>
  <si>
    <t>Ostale intelektualne usluge - stručni nadzor</t>
  </si>
  <si>
    <t>Ostale intelektualne usluge - projektantski nadzor</t>
  </si>
  <si>
    <t>Ostale intelektualne usluge - bioprognoza i monitoring zraka</t>
  </si>
  <si>
    <t>Računalne usluge</t>
  </si>
  <si>
    <t>Usluge razvoja software-a</t>
  </si>
  <si>
    <t>Ostale računalne usluge</t>
  </si>
  <si>
    <t>Ostale usluge</t>
  </si>
  <si>
    <t>Usluge pri registraciji prijevoznih sredstava</t>
  </si>
  <si>
    <t>Usluge čišćenja, pranja i slično</t>
  </si>
  <si>
    <t>Usluge čuvanja imovine i osoba</t>
  </si>
  <si>
    <t>Ostali nespomenuti rashodi poslovanja</t>
  </si>
  <si>
    <t>Naknade članovima povjerenstava</t>
  </si>
  <si>
    <t>Premije osiguranja</t>
  </si>
  <si>
    <t>Reprezentacija</t>
  </si>
  <si>
    <t>Tuzemne članarine</t>
  </si>
  <si>
    <t>Međunarodne članarine</t>
  </si>
  <si>
    <t>Pristojbe i naknade</t>
  </si>
  <si>
    <t>Financijski rashodi</t>
  </si>
  <si>
    <t>Ostali financijski rashodi</t>
  </si>
  <si>
    <t>Bankarske usluge i usluge platnog prometa</t>
  </si>
  <si>
    <t>Usluge banaka</t>
  </si>
  <si>
    <t>Usluge platnog prometa</t>
  </si>
  <si>
    <t>Zatezne kamate</t>
  </si>
  <si>
    <t>Zakupnine i najamnine</t>
  </si>
  <si>
    <t>Rashodi za nabavu proizvedene dugotrajne imovine</t>
  </si>
  <si>
    <t>Postrojenja i oprema</t>
  </si>
  <si>
    <t>Uredska oprema i namještaj</t>
  </si>
  <si>
    <t>Računala i računalna oprema</t>
  </si>
  <si>
    <t>Uredski namještaj</t>
  </si>
  <si>
    <t>Medicinska i laboratorijska oprema</t>
  </si>
  <si>
    <t>Laboratorijska oprema</t>
  </si>
  <si>
    <t>Prijevozna sredstva</t>
  </si>
  <si>
    <t>Prijevozna sredstva u cestovnom prometu</t>
  </si>
  <si>
    <t>Komunikacijska oprema</t>
  </si>
  <si>
    <t>Konto</t>
  </si>
  <si>
    <t>Medicinska oprema</t>
  </si>
  <si>
    <t>Naknade troškova osobama izvan radnog odnosa</t>
  </si>
  <si>
    <t>Telefoni i ostali komunikacijski uređaji</t>
  </si>
  <si>
    <t>Ostale usluge promidžbe i informiranja</t>
  </si>
  <si>
    <t>Nematerijalna imovina</t>
  </si>
  <si>
    <t>Licence</t>
  </si>
  <si>
    <t>Laboratorijski namještaj</t>
  </si>
  <si>
    <t>Instrumenti, uređaji i strojevi</t>
  </si>
  <si>
    <t>Precizni i optički instrumenti</t>
  </si>
  <si>
    <t>Mjerni i kontrolni uređaji</t>
  </si>
  <si>
    <t>Nematerijalna proizvedena imovina</t>
  </si>
  <si>
    <t>Ulaganja u računalne programe</t>
  </si>
  <si>
    <t>Tekuće donacije</t>
  </si>
  <si>
    <t>Tekuće donacije od trgovačkih društava</t>
  </si>
  <si>
    <t>Oprema za održavanje i zaštitu</t>
  </si>
  <si>
    <t>Oprema za grijanje, ventilaciju i hlađenje</t>
  </si>
  <si>
    <t>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</si>
  <si>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</si>
  <si>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</si>
  <si>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</si>
  <si>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Osnovni materijal i sirovine - potrošni laboratorijski materijal</t>
  </si>
  <si>
    <t>Troškovi sudskih postupaka</t>
  </si>
  <si>
    <t>Ostale naknade troškova zaposlenima</t>
  </si>
  <si>
    <t>Naknada za korištenje privatnog automobila u službene svrhe</t>
  </si>
  <si>
    <t>Autorski honorari</t>
  </si>
  <si>
    <t>Ostale najamnine i zakupnine</t>
  </si>
  <si>
    <t>Norme</t>
  </si>
  <si>
    <t>Ostale usluge tekućeg i investicijskog održavanja</t>
  </si>
  <si>
    <t>Tekuće pomoći od HZMO-a, HZZ-a i HZZO-a</t>
  </si>
  <si>
    <t>Darovi</t>
  </si>
  <si>
    <t>Naziv konta</t>
  </si>
  <si>
    <t>Prihodi poslovanja</t>
  </si>
  <si>
    <t>Tekuće pomoći od izvanproračunskih korisnika</t>
  </si>
  <si>
    <t>Prihodi od upravnih i administrativnih pristojbi, pristojbi po posebnim propisima i naknada</t>
  </si>
  <si>
    <t>Ostali nespomenuti prihodi</t>
  </si>
  <si>
    <t>Sufinanciranje cijene usluga, participacije i slično</t>
  </si>
  <si>
    <t>Ostali nespomenuti prihodi po posebnim propisima</t>
  </si>
  <si>
    <t>Prihodi od prodaje proizvoda i roba te pruženih usluga i prihodi od donacija</t>
  </si>
  <si>
    <t>Prihodi od prodaje proizvoda i roba, te pruženih usluga</t>
  </si>
  <si>
    <t>Prihodi od pruženih usluga</t>
  </si>
  <si>
    <t>Donacije od pravnih i fizičkih osoba izvan općeg proračuna</t>
  </si>
  <si>
    <t>Prihodi iz nadležnog proračuna i od HZZO-a temeljem ugovornih obveza</t>
  </si>
  <si>
    <t>Prihodi iz nadležnog proračuna za financiranje redovite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</si>
  <si>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</si>
  <si>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</si>
  <si>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HZZO-a na temelju ugovornih obveza</t>
  </si>
  <si>
    <t>Prihodi od HZZO-a na temelju ugovornih obveza - Epidemiologija</t>
  </si>
  <si>
    <t>Prihodi od HZZO-a na temelju ugovornih obveza - Mikrobiologija</t>
  </si>
  <si>
    <t>Prihodi od HZZO-a na temelju ugovornih obveza - Javno zdravstvo i gerontologija</t>
  </si>
  <si>
    <t>Prihodi od HZZO-a na temelju ugovornih obveza - Školska i adolescentna medicina</t>
  </si>
  <si>
    <t>Prihodi od HZZO-a na temelju ugovornih obveza - Nacionalni programi</t>
  </si>
  <si>
    <t>Prihodi od HZZO-a na temelju ugovornih obveza - Mentalno zdravlje i prevencija ovisnosti</t>
  </si>
  <si>
    <t>Rashodi poslovanja</t>
  </si>
  <si>
    <t>Plaće za prekovremeni rad</t>
  </si>
  <si>
    <t>Nagrade</t>
  </si>
  <si>
    <t>Otpremnine</t>
  </si>
  <si>
    <t>Doprinosi za obvezno zdravstveno osiguranje</t>
  </si>
  <si>
    <t>Doprinosi za obvezno zdravstveno osiguranje zaštite zdravlja na radu</t>
  </si>
  <si>
    <t>Poseban doprinos za poticanje zapošljavanja osoba s invaliditetom</t>
  </si>
  <si>
    <t>Naknade za smještaj na službenom putu u inozemstvu</t>
  </si>
  <si>
    <t>Naknade za prijevoz na službenom putu u inozemstvu</t>
  </si>
  <si>
    <t>Ostali rashodi za službena putovanja</t>
  </si>
  <si>
    <t>Naknade za prijevoz, za rad na terenu i odvojeni život</t>
  </si>
  <si>
    <t>Literatura (publikacije, časopisi, glasila, knjige i ostalo)</t>
  </si>
  <si>
    <t>Osnovni materijal i sirovine - testovi za mikrobiologiju</t>
  </si>
  <si>
    <t>Osnovni materijal i sirovine - podloge za mikrobiologiju</t>
  </si>
  <si>
    <t>Osnovni materijal i sirovine - laboratorijski staklo</t>
  </si>
  <si>
    <t>Osnovni materijal i sirovine - molekularna mikrobiologija</t>
  </si>
  <si>
    <t>Osnovni materijal i sirovine - test pločice za droge</t>
  </si>
  <si>
    <t>Osnovni materijal i sirovine - obrasci</t>
  </si>
  <si>
    <t>Materijal i dijelovi za tekuće i investicijsko održavanje</t>
  </si>
  <si>
    <t>Materijal i dijelovi za tekuće i investicijsko održavanje postrojenja i opreme</t>
  </si>
  <si>
    <t>Ostali materijal i dijelovi za tekuće i investicijsko održavanje</t>
  </si>
  <si>
    <t>Poštarina (pisma, tiskanice i slično)</t>
  </si>
  <si>
    <t>Usluge tekućeg i investicijskog održavanja građevinskih objekata</t>
  </si>
  <si>
    <t>Usluge tekućeg održavanja građevinskih objekata</t>
  </si>
  <si>
    <t>Usluge tekućeg održavanja građevinskih objekata na tuđim građevinskim objektima radi prava korištenja</t>
  </si>
  <si>
    <t>Usluge investicijskog održavanja građevinskih objekata</t>
  </si>
  <si>
    <t>Usluge tekućeg i investicijskog održavanja postrojenja i opreme</t>
  </si>
  <si>
    <t>Usluge tekućeg održavanja postrojenja i opreme</t>
  </si>
  <si>
    <t>Usluge tekućeg i investicijskog održavanja opreme - validacija, umjeravanje</t>
  </si>
  <si>
    <t>Usluge tekućeg i investicijskog održavanja prijevoznih sredstava</t>
  </si>
  <si>
    <t>Usluge tekućeg održavanja prijevoznih sredstava - servisi vozila</t>
  </si>
  <si>
    <t>Usluge tekućeg održavanja prijevoznih sredstava - pranje i čišćenje vozila</t>
  </si>
  <si>
    <t>Ostale usluge tekućeg održavanja</t>
  </si>
  <si>
    <t>Ostale komunalne usluge</t>
  </si>
  <si>
    <t>Ostale komunalne usluge - refundacija režijskih troškova (DZ)</t>
  </si>
  <si>
    <t>Ostale komunalne usluge - uređenje okoliša, čišćenje snijega i ostalo</t>
  </si>
  <si>
    <t>Ostale komunalne usluge - komunalne i ostale naknade i doprinosi</t>
  </si>
  <si>
    <t>Ostale komunalne usluge - čišćenje kanalizacije, neutralizacijskog bazena i ostalo</t>
  </si>
  <si>
    <t>Najamnine za opremu</t>
  </si>
  <si>
    <t>Obvezni i preventivni zdravstveni pregledi zaposlenika</t>
  </si>
  <si>
    <t>Ostale zdravstvene i veterinarske usluge</t>
  </si>
  <si>
    <t>Ostale intelektualne usluge</t>
  </si>
  <si>
    <t>Ostale intelektualne usluge - izrada projekta</t>
  </si>
  <si>
    <t>Ostale intelektualne usluge - uvođenje sustava kvalitete</t>
  </si>
  <si>
    <t>Ostale intelektualne usluge - konzultantske usluge EU projekti</t>
  </si>
  <si>
    <t>Usluge ažuriranja računalnih baza</t>
  </si>
  <si>
    <t>Grafičke i tiskarske usluge, usluge kopiranja i uvezivanja i slično</t>
  </si>
  <si>
    <t>Ostale nespomenute usluge</t>
  </si>
  <si>
    <t>Naknade troškova službenog puta</t>
  </si>
  <si>
    <t>Naknade ostalih troškova - SOBZRO</t>
  </si>
  <si>
    <t>Naknade ostalih troškova - ostali troškovi</t>
  </si>
  <si>
    <t>Naknade za rad predstavničkih i izvršnih tijela, povjerenstava i slično</t>
  </si>
  <si>
    <t>Naknade za rad članovima predstavničkih i izvršnih tijela i upravnih vijeća</t>
  </si>
  <si>
    <t>Premije osiguranja prijevoznih sredstava</t>
  </si>
  <si>
    <t>Premije osiguranja ostale imovine</t>
  </si>
  <si>
    <t>Premije osiguranja zaposlenih</t>
  </si>
  <si>
    <t>Osiguranje za odgovornost iz djelatnosti</t>
  </si>
  <si>
    <t>Članarine i norme</t>
  </si>
  <si>
    <t>Upravne i administrativne pristojbe</t>
  </si>
  <si>
    <t>Sudske pristojbe</t>
  </si>
  <si>
    <t>Javnobilježničke pristojbe</t>
  </si>
  <si>
    <t>Rashodi protokola (cvijeće, vijenci, svijeće i slično)</t>
  </si>
  <si>
    <t>Zatezne kamate iz poslovnih odnosa</t>
  </si>
  <si>
    <t>Ostale zatezne kamate</t>
  </si>
  <si>
    <t>Rashodi za nabavu nefinancijske imovine</t>
  </si>
  <si>
    <t>Rashodi za nabavu neproizvedene dugotrajne imovine</t>
  </si>
  <si>
    <t>Ostala oprema za održavanje i zaštitu</t>
  </si>
  <si>
    <t>Ostali instrumenti, uređaji i strojevi</t>
  </si>
  <si>
    <t>Novčana naknada poslodavca zbog nezapošljavanja osoba s invaliditetom</t>
  </si>
  <si>
    <t>Uređaji, strojevi i oprema za ostale namjene</t>
  </si>
  <si>
    <t>Oprema</t>
  </si>
  <si>
    <t>Negativne tečajne razlike i razlike zbog primjene valitne klauzule</t>
  </si>
  <si>
    <t>Negativne tečajne razlike</t>
  </si>
  <si>
    <t>Ostali rashodi</t>
  </si>
  <si>
    <t>Tekuće donacije u novcu</t>
  </si>
  <si>
    <t>Tekuće donacije humanitarnim organizacijama</t>
  </si>
  <si>
    <t>Ostale tekuće donacije</t>
  </si>
  <si>
    <t>Prihodi od pozitivnih tečajnih razlika</t>
  </si>
  <si>
    <t>Kapitalne donacije od trgovačkih društava</t>
  </si>
  <si>
    <t>Kapitalne donacije</t>
  </si>
  <si>
    <t>Usluge investicijskog održavanja postrojenja i opreme</t>
  </si>
  <si>
    <t>Ostale pristojbe i naknade</t>
  </si>
  <si>
    <t>Ostala komunikacijska oprema</t>
  </si>
  <si>
    <t>Osobni automobili</t>
  </si>
  <si>
    <t>Kombi vozila</t>
  </si>
  <si>
    <t>Osnovni materijal i sirovine - potrošni materijal za preventivnu medicinu</t>
  </si>
  <si>
    <t>Laboratorijske usluge -Eko Karta</t>
  </si>
  <si>
    <t>Prihodi od prodaje proizvoda</t>
  </si>
  <si>
    <t>Pomoći iz državnog proračuna temeljem prijenosa EU sredstava</t>
  </si>
  <si>
    <t>Tekuće pomoći iz državnog proračuna temeljem prijenosa EU sredstava</t>
  </si>
  <si>
    <t>Kapitalne pomoći iz državnog proračuna temeljem prijenosa EU sredstava</t>
  </si>
  <si>
    <t>Bonus za uspješan rad</t>
  </si>
  <si>
    <t>Ostala uredska oprema</t>
  </si>
  <si>
    <t>Plan 2019</t>
  </si>
  <si>
    <t>Građevinski objekti</t>
  </si>
  <si>
    <t>Poslovni objekti</t>
  </si>
  <si>
    <t>Bolnice, ostali zdravstveni objekti, laboratoriji, umirovljenički domovi i centri za socijalnu skrb</t>
  </si>
  <si>
    <t>Ostali poslovni građevinski objekti</t>
  </si>
  <si>
    <t>Radio i TV prijemnici</t>
  </si>
  <si>
    <t>Telefonske i telegrafske centrale s pripadajućim instalacijama</t>
  </si>
  <si>
    <t>Oprema za održavanje prostorija</t>
  </si>
  <si>
    <t>Oprema za protupožarnu zaštitu (osim vozila)</t>
  </si>
  <si>
    <t>Oprema za civilnu zaštitu</t>
  </si>
  <si>
    <t>Medicinska oprema - Mobilna mamografija</t>
  </si>
  <si>
    <t>Uređaji</t>
  </si>
  <si>
    <t>Strojevi</t>
  </si>
  <si>
    <t>Ostala prijevozna sredstva u cestovnom prometu</t>
  </si>
  <si>
    <t>Rashodi za dodatna ulaganja na nefinancijskoj imovini</t>
  </si>
  <si>
    <t>Dodatna ulaganja na građevinskim objektima</t>
  </si>
  <si>
    <t>Dodatna ulaganja na tuđim građevinskim objektima radi prava korištenja</t>
  </si>
  <si>
    <t>32352</t>
  </si>
  <si>
    <t>Zakupnine i najamnine za građevinske objekte</t>
  </si>
  <si>
    <t>Plan 2019 EU projekt</t>
  </si>
  <si>
    <t>Plan 2019 Ukupno</t>
  </si>
  <si>
    <t>Povećanje / smanjenje
UV 21; 01.03.2019</t>
  </si>
  <si>
    <t>Novi plan 2019</t>
  </si>
  <si>
    <t>Plan 2019
Povećanje / smanjenje 
UV 21. 01.03.2019</t>
  </si>
  <si>
    <t>Plan 2019 EU projekt
Povećanje / smanjenje 
UV 21. 01.03.2019</t>
  </si>
  <si>
    <t>Plan 2019 Ukupno
Povećanje / smanjenje 
UV 21. 01.03.2019</t>
  </si>
  <si>
    <t>Novi plan 2019 EU projekt</t>
  </si>
  <si>
    <t>Novi plan 2019 Ukupno</t>
  </si>
  <si>
    <t>PLAN RASHODA ZA NABAVU NEFINANCIJSKE IMOVINE ZA 2019. GODINU - I. Rebalans</t>
  </si>
  <si>
    <t>PLAN RASHODA POSLOVANJA ZA 2019. GODINU - I. Rebalans</t>
  </si>
  <si>
    <t>PLAN PRIHODA POSLOVANJA ZA 2019. GODINU - I. Rebalans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</si>
</sst>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Microsoft Sans Serif"/>
      <charset val="238"/>
    </font>
    <font>
      <sz val="8"/>
      <name val="Microsoft Sans Serif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8"/>
      <name val="Calibri Light"/>
      <family val="2"/>
      <charset val="238"/>
      <scheme val="major"/>
    </font>
    <font>
      <sz val="8"/>
      <name val="Calibri Light"/>
      <family val="2"/>
      <charset val="238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rgb="FFEBE6F2"/>
      </patternFill>
    </fill>
    <fill>
      <patternFill patternType="solid">
        <fgColor rgb="FF809EC2"/>
        <bgColor rgb="FF809EC2"/>
      </patternFill>
    </fill>
    <fill>
      <patternFill patternType="solid">
        <fgColor rgb="FFB3C5DB"/>
        <bgColor rgb="FFB3C5DB"/>
      </patternFill>
    </fill>
    <fill>
      <patternFill patternType="solid">
        <fgColor rgb="FFCBD8E7"/>
        <bgColor rgb="FFCBD8E7"/>
      </patternFill>
    </fill>
    <fill>
      <patternFill patternType="solid">
        <fgColor rgb="FFE6EBF2"/>
        <bgColor rgb="FFE6EBF2"/>
      </patternFill>
    </fill>
    <fill>
      <patternFill patternType="solid">
        <fgColor rgb="FFCBD8E7"/>
        <bgColor indexed="64"/>
      </patternFill>
    </fill>
    <fill>
      <patternFill patternType="solid">
        <fgColor rgb="FFE6EBF2"/>
        <bgColor indexed="64"/>
      </patternFill>
    </fill>
    <fill>
      <patternFill patternType="solid">
        <fgColor rgb="FFE6EBF2"/>
        <bgColor rgb="FFCBD8E7"/>
      </patternFill>
    </fill>
    <fill>
      <patternFill patternType="solid">
        <fgColor theme="9"/>
        <bgColor indexed="64"/>
      </patternFill>
    </fill>
    <fill>
      <patternFill patternType="solid">
        <fgColor rgb="FFF4F6FA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</borders>
  <cellStyleXfs count="2">
    <xf numFmtId="0" fontId="0" fillId="0" borderId="0"/>
    <xf numFmtId="0" fontId="2" fillId="0" borderId="2" applyNumberFormat="0" applyFill="0" applyAlignment="0" applyProtection="0"/>
  </cellStyleXfs>
  <cellXfs count="60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3" borderId="3" xfId="0" applyFont="1" applyFill="1" applyBorder="1" applyAlignment="1">
      <alignment vertical="center"/>
    </xf>
    <xf numFmtId="3" fontId="4" fillId="3" borderId="3" xfId="0" applyNumberFormat="1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3" fontId="4" fillId="4" borderId="3" xfId="0" applyNumberFormat="1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/>
    <xf numFmtId="0" fontId="4" fillId="6" borderId="3" xfId="0" applyFont="1" applyFill="1" applyBorder="1" applyAlignment="1">
      <alignment vertical="center"/>
    </xf>
    <xf numFmtId="3" fontId="4" fillId="6" borderId="3" xfId="0" applyNumberFormat="1" applyFont="1" applyFill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3" fontId="4" fillId="7" borderId="3" xfId="0" applyNumberFormat="1" applyFont="1" applyFill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3" fontId="4" fillId="8" borderId="3" xfId="0" applyNumberFormat="1" applyFont="1" applyFill="1" applyBorder="1" applyAlignment="1">
      <alignment vertical="center"/>
    </xf>
    <xf numFmtId="0" fontId="4" fillId="9" borderId="3" xfId="0" applyFont="1" applyFill="1" applyBorder="1" applyAlignment="1">
      <alignment vertical="center"/>
    </xf>
    <xf numFmtId="3" fontId="4" fillId="9" borderId="3" xfId="0" applyNumberFormat="1" applyFont="1" applyFill="1" applyBorder="1" applyAlignment="1">
      <alignment vertical="center"/>
    </xf>
    <xf numFmtId="0" fontId="4" fillId="10" borderId="3" xfId="0" applyFont="1" applyFill="1" applyBorder="1" applyAlignment="1">
      <alignment vertical="center"/>
    </xf>
    <xf numFmtId="3" fontId="4" fillId="10" borderId="3" xfId="0" applyNumberFormat="1" applyFont="1" applyFill="1" applyBorder="1" applyAlignment="1">
      <alignment vertical="center"/>
    </xf>
    <xf numFmtId="0" fontId="4" fillId="11" borderId="3" xfId="0" applyFont="1" applyFill="1" applyBorder="1" applyAlignment="1">
      <alignment vertical="center"/>
    </xf>
    <xf numFmtId="3" fontId="4" fillId="11" borderId="3" xfId="0" applyNumberFormat="1" applyFont="1" applyFill="1" applyBorder="1" applyAlignment="1">
      <alignment vertical="center"/>
    </xf>
    <xf numFmtId="0" fontId="4" fillId="12" borderId="3" xfId="0" applyFont="1" applyFill="1" applyBorder="1" applyAlignment="1">
      <alignment vertical="center"/>
    </xf>
    <xf numFmtId="3" fontId="4" fillId="12" borderId="3" xfId="0" applyNumberFormat="1" applyFont="1" applyFill="1" applyBorder="1" applyAlignment="1">
      <alignment vertical="center"/>
    </xf>
    <xf numFmtId="4" fontId="3" fillId="0" borderId="0" xfId="0" applyNumberFormat="1" applyFont="1"/>
    <xf numFmtId="0" fontId="6" fillId="0" borderId="0" xfId="0" applyFont="1" applyFill="1" applyAlignment="1">
      <alignment vertical="center"/>
    </xf>
    <xf numFmtId="0" fontId="4" fillId="13" borderId="3" xfId="0" applyFont="1" applyFill="1" applyBorder="1" applyAlignment="1">
      <alignment vertical="center"/>
    </xf>
    <xf numFmtId="3" fontId="4" fillId="13" borderId="3" xfId="0" applyNumberFormat="1" applyFont="1" applyFill="1" applyBorder="1" applyAlignment="1">
      <alignment vertical="center"/>
    </xf>
    <xf numFmtId="0" fontId="4" fillId="14" borderId="3" xfId="0" applyFont="1" applyFill="1" applyBorder="1" applyAlignment="1">
      <alignment vertical="center"/>
    </xf>
    <xf numFmtId="3" fontId="4" fillId="14" borderId="3" xfId="0" applyNumberFormat="1" applyFont="1" applyFill="1" applyBorder="1" applyAlignment="1">
      <alignment vertical="center"/>
    </xf>
    <xf numFmtId="0" fontId="3" fillId="15" borderId="3" xfId="0" applyFont="1" applyFill="1" applyBorder="1" applyAlignment="1">
      <alignment vertical="center"/>
    </xf>
    <xf numFmtId="3" fontId="3" fillId="15" borderId="3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15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4" fillId="5" borderId="3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/>
    </xf>
    <xf numFmtId="0" fontId="4" fillId="13" borderId="3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4" fillId="14" borderId="3" xfId="0" applyFont="1" applyFill="1" applyBorder="1" applyAlignment="1">
      <alignment horizontal="right" vertical="center"/>
    </xf>
    <xf numFmtId="0" fontId="3" fillId="15" borderId="3" xfId="0" applyFont="1" applyFill="1" applyBorder="1" applyAlignment="1">
      <alignment horizontal="right" vertical="center"/>
    </xf>
    <xf numFmtId="0" fontId="4" fillId="0" borderId="0" xfId="0" applyFont="1"/>
    <xf numFmtId="4" fontId="4" fillId="5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15" borderId="1" xfId="1" applyFont="1" applyFill="1" applyBorder="1" applyAlignment="1">
      <alignment horizontal="center" vertical="center" wrapText="1"/>
    </xf>
  </cellXfs>
  <cellStyles count="2">
    <cellStyle name="Normalno" xfId="0" builtinId="0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E62"/>
  <sheetViews>
    <sheetView tabSelected="1" zoomScaleNormal="100" workbookViewId="0">
      <selection activeCell="N12" sqref="N12"/>
    </sheetView>
  </sheetViews>
  <sheetFormatPr defaultRowHeight="17.100000000000001" customHeight="1" x14ac:dyDescent="0.2"/>
  <cols>
    <col min="1" max="1" width="10.7109375" style="1" customWidth="1"/>
    <col min="2" max="2" width="65.7109375" style="1" customWidth="1"/>
    <col min="3" max="4" width="20.7109375" style="1" customWidth="1"/>
    <col min="5" max="5" width="20.7109375" style="32" customWidth="1"/>
    <col min="6" max="16384" width="9.140625" style="1"/>
  </cols>
  <sheetData>
    <row r="1" spans="1:5" ht="24.95" customHeight="1" thickBot="1" x14ac:dyDescent="0.25">
      <c r="A1" s="58" t="s">
        <v>297</v>
      </c>
      <c r="B1" s="58"/>
      <c r="C1" s="58"/>
      <c r="D1" s="58"/>
      <c r="E1" s="58"/>
    </row>
    <row r="2" spans="1:5" ht="20.100000000000001" customHeight="1" thickTop="1" x14ac:dyDescent="0.2"/>
    <row r="3" spans="1:5" ht="38.25" x14ac:dyDescent="0.2">
      <c r="A3" s="15" t="s">
        <v>121</v>
      </c>
      <c r="B3" s="15" t="s">
        <v>152</v>
      </c>
      <c r="C3" s="15" t="s">
        <v>267</v>
      </c>
      <c r="D3" s="15" t="s">
        <v>288</v>
      </c>
      <c r="E3" s="55" t="s">
        <v>289</v>
      </c>
    </row>
    <row r="4" spans="1:5" s="17" customFormat="1" ht="9.9499999999999993" customHeight="1" x14ac:dyDescent="0.2">
      <c r="A4" s="16">
        <v>1</v>
      </c>
      <c r="B4" s="16">
        <v>2</v>
      </c>
      <c r="C4" s="16">
        <v>3</v>
      </c>
      <c r="D4" s="16">
        <v>4</v>
      </c>
      <c r="E4" s="57">
        <v>5</v>
      </c>
    </row>
    <row r="5" spans="1:5" ht="20.100000000000001" customHeight="1" x14ac:dyDescent="0.2">
      <c r="A5" s="18">
        <v>6</v>
      </c>
      <c r="B5" s="18" t="s">
        <v>153</v>
      </c>
      <c r="C5" s="19">
        <f>C6+C20+C32+C38+C49</f>
        <v>133735098.25999999</v>
      </c>
      <c r="D5" s="19">
        <f>D6+D20+D32+D38+D49</f>
        <v>-7236985</v>
      </c>
      <c r="E5" s="19">
        <f>E6+E20+E32+E38+E49</f>
        <v>126498113.26000001</v>
      </c>
    </row>
    <row r="6" spans="1:5" ht="20.100000000000001" customHeight="1" x14ac:dyDescent="0.2">
      <c r="A6" s="20">
        <v>63</v>
      </c>
      <c r="B6" s="20" t="s">
        <v>0</v>
      </c>
      <c r="C6" s="21">
        <f>C7+C10+C15</f>
        <v>36892228.259999998</v>
      </c>
      <c r="D6" s="21">
        <f>D7+D10+D15</f>
        <v>-8499285</v>
      </c>
      <c r="E6" s="21">
        <f>E7+E10+E15</f>
        <v>28392943.260000002</v>
      </c>
    </row>
    <row r="7" spans="1:5" ht="20.100000000000001" customHeight="1" x14ac:dyDescent="0.2">
      <c r="A7" s="22">
        <v>634</v>
      </c>
      <c r="B7" s="22" t="s">
        <v>138</v>
      </c>
      <c r="C7" s="23">
        <f t="shared" ref="C7:E8" si="0">C8</f>
        <v>1900000</v>
      </c>
      <c r="D7" s="23">
        <f t="shared" si="0"/>
        <v>0</v>
      </c>
      <c r="E7" s="23">
        <f t="shared" si="0"/>
        <v>1900000</v>
      </c>
    </row>
    <row r="8" spans="1:5" ht="20.100000000000001" customHeight="1" x14ac:dyDescent="0.2">
      <c r="A8" s="24">
        <v>6341</v>
      </c>
      <c r="B8" s="24" t="s">
        <v>154</v>
      </c>
      <c r="C8" s="25">
        <f t="shared" si="0"/>
        <v>1900000</v>
      </c>
      <c r="D8" s="25">
        <f t="shared" si="0"/>
        <v>0</v>
      </c>
      <c r="E8" s="25">
        <f t="shared" si="0"/>
        <v>1900000</v>
      </c>
    </row>
    <row r="9" spans="1:5" ht="20.100000000000001" customHeight="1" x14ac:dyDescent="0.2">
      <c r="A9" s="3">
        <v>63414</v>
      </c>
      <c r="B9" s="3" t="s">
        <v>150</v>
      </c>
      <c r="C9" s="8">
        <v>1900000</v>
      </c>
      <c r="D9" s="8">
        <v>0</v>
      </c>
      <c r="E9" s="8">
        <f>C9+D9</f>
        <v>1900000</v>
      </c>
    </row>
    <row r="10" spans="1:5" ht="20.100000000000001" customHeight="1" x14ac:dyDescent="0.2">
      <c r="A10" s="22">
        <v>636</v>
      </c>
      <c r="B10" s="22" t="s">
        <v>139</v>
      </c>
      <c r="C10" s="23">
        <f>C11+C13</f>
        <v>500000</v>
      </c>
      <c r="D10" s="23">
        <f>D11+D13</f>
        <v>0</v>
      </c>
      <c r="E10" s="23">
        <f>E11+E13</f>
        <v>500000</v>
      </c>
    </row>
    <row r="11" spans="1:5" ht="20.100000000000001" customHeight="1" x14ac:dyDescent="0.2">
      <c r="A11" s="24">
        <v>6361</v>
      </c>
      <c r="B11" s="24" t="s">
        <v>140</v>
      </c>
      <c r="C11" s="25">
        <f>C12</f>
        <v>500000</v>
      </c>
      <c r="D11" s="25">
        <f>D12</f>
        <v>0</v>
      </c>
      <c r="E11" s="25">
        <f>E12</f>
        <v>500000</v>
      </c>
    </row>
    <row r="12" spans="1:5" ht="20.100000000000001" customHeight="1" x14ac:dyDescent="0.2">
      <c r="A12" s="3">
        <v>63611</v>
      </c>
      <c r="B12" s="3" t="s">
        <v>140</v>
      </c>
      <c r="C12" s="39">
        <v>500000</v>
      </c>
      <c r="D12" s="39">
        <v>0</v>
      </c>
      <c r="E12" s="39">
        <f>C12+D12</f>
        <v>500000</v>
      </c>
    </row>
    <row r="13" spans="1:5" ht="20.100000000000001" customHeight="1" x14ac:dyDescent="0.2">
      <c r="A13" s="24">
        <v>6362</v>
      </c>
      <c r="B13" s="24" t="s">
        <v>141</v>
      </c>
      <c r="C13" s="25">
        <f>C14</f>
        <v>0</v>
      </c>
      <c r="D13" s="25">
        <f>D14</f>
        <v>0</v>
      </c>
      <c r="E13" s="25">
        <f>E14</f>
        <v>0</v>
      </c>
    </row>
    <row r="14" spans="1:5" ht="20.100000000000001" customHeight="1" x14ac:dyDescent="0.2">
      <c r="A14" s="3">
        <v>63621</v>
      </c>
      <c r="B14" s="3" t="s">
        <v>141</v>
      </c>
      <c r="C14" s="4">
        <v>0</v>
      </c>
      <c r="D14" s="4">
        <v>0</v>
      </c>
      <c r="E14" s="4">
        <f>C14+D14</f>
        <v>0</v>
      </c>
    </row>
    <row r="15" spans="1:5" ht="20.100000000000001" customHeight="1" x14ac:dyDescent="0.2">
      <c r="A15" s="26">
        <v>638</v>
      </c>
      <c r="B15" s="26" t="s">
        <v>262</v>
      </c>
      <c r="C15" s="27">
        <f>C16+C18</f>
        <v>34492228.259999998</v>
      </c>
      <c r="D15" s="27">
        <f>D16+D18</f>
        <v>-8499285</v>
      </c>
      <c r="E15" s="27">
        <f>E16+E18</f>
        <v>25992943.260000002</v>
      </c>
    </row>
    <row r="16" spans="1:5" ht="20.100000000000001" customHeight="1" x14ac:dyDescent="0.2">
      <c r="A16" s="28">
        <v>6381</v>
      </c>
      <c r="B16" s="28" t="s">
        <v>263</v>
      </c>
      <c r="C16" s="29">
        <f>C17</f>
        <v>1348734.8</v>
      </c>
      <c r="D16" s="29">
        <f>D17</f>
        <v>-770723</v>
      </c>
      <c r="E16" s="29">
        <f>E17</f>
        <v>578011.80000000005</v>
      </c>
    </row>
    <row r="17" spans="1:5" ht="20.100000000000001" customHeight="1" x14ac:dyDescent="0.2">
      <c r="A17" s="3">
        <v>63811</v>
      </c>
      <c r="B17" s="3" t="s">
        <v>263</v>
      </c>
      <c r="C17" s="39">
        <v>1348734.8</v>
      </c>
      <c r="D17" s="8">
        <v>-770723</v>
      </c>
      <c r="E17" s="39">
        <f>C17+D17</f>
        <v>578011.80000000005</v>
      </c>
    </row>
    <row r="18" spans="1:5" ht="20.100000000000001" customHeight="1" x14ac:dyDescent="0.2">
      <c r="A18" s="28">
        <v>6382</v>
      </c>
      <c r="B18" s="28" t="s">
        <v>264</v>
      </c>
      <c r="C18" s="29">
        <f>C19</f>
        <v>33143493.460000001</v>
      </c>
      <c r="D18" s="29">
        <f>D19</f>
        <v>-7728562</v>
      </c>
      <c r="E18" s="29">
        <f>E19</f>
        <v>25414931.460000001</v>
      </c>
    </row>
    <row r="19" spans="1:5" ht="20.100000000000001" customHeight="1" x14ac:dyDescent="0.2">
      <c r="A19" s="3">
        <v>63821</v>
      </c>
      <c r="B19" s="3" t="s">
        <v>264</v>
      </c>
      <c r="C19" s="39">
        <v>33143493.460000001</v>
      </c>
      <c r="D19" s="8">
        <v>-7728562</v>
      </c>
      <c r="E19" s="39">
        <f>C19+D19</f>
        <v>25414931.460000001</v>
      </c>
    </row>
    <row r="20" spans="1:5" ht="20.100000000000001" customHeight="1" x14ac:dyDescent="0.2">
      <c r="A20" s="20">
        <v>64</v>
      </c>
      <c r="B20" s="20" t="s">
        <v>1</v>
      </c>
      <c r="C20" s="21">
        <f>C21+C29</f>
        <v>221500</v>
      </c>
      <c r="D20" s="21">
        <f>D21+D29</f>
        <v>0</v>
      </c>
      <c r="E20" s="21">
        <f>E21+E29</f>
        <v>221500</v>
      </c>
    </row>
    <row r="21" spans="1:5" ht="20.100000000000001" customHeight="1" x14ac:dyDescent="0.2">
      <c r="A21" s="22">
        <v>641</v>
      </c>
      <c r="B21" s="22" t="s">
        <v>2</v>
      </c>
      <c r="C21" s="23">
        <f>C22+C25+C27</f>
        <v>21500</v>
      </c>
      <c r="D21" s="23">
        <f>D22+D25+D27</f>
        <v>0</v>
      </c>
      <c r="E21" s="23">
        <f>E22+E25+E27</f>
        <v>21500</v>
      </c>
    </row>
    <row r="22" spans="1:5" ht="20.100000000000001" customHeight="1" x14ac:dyDescent="0.2">
      <c r="A22" s="24">
        <v>6413</v>
      </c>
      <c r="B22" s="24" t="s">
        <v>3</v>
      </c>
      <c r="C22" s="25">
        <f>C23+C24</f>
        <v>5500</v>
      </c>
      <c r="D22" s="25">
        <f>D23+D24</f>
        <v>0</v>
      </c>
      <c r="E22" s="25">
        <f>E23+E24</f>
        <v>5500</v>
      </c>
    </row>
    <row r="23" spans="1:5" ht="20.100000000000001" customHeight="1" x14ac:dyDescent="0.2">
      <c r="A23" s="3">
        <v>64131</v>
      </c>
      <c r="B23" s="3" t="s">
        <v>4</v>
      </c>
      <c r="C23" s="4">
        <v>5000</v>
      </c>
      <c r="D23" s="4">
        <v>0</v>
      </c>
      <c r="E23" s="4">
        <f>C23+D23</f>
        <v>5000</v>
      </c>
    </row>
    <row r="24" spans="1:5" ht="20.100000000000001" customHeight="1" x14ac:dyDescent="0.2">
      <c r="A24" s="3">
        <v>64132</v>
      </c>
      <c r="B24" s="3" t="s">
        <v>5</v>
      </c>
      <c r="C24" s="4">
        <v>500</v>
      </c>
      <c r="D24" s="4">
        <v>0</v>
      </c>
      <c r="E24" s="4">
        <f>C24+D24</f>
        <v>500</v>
      </c>
    </row>
    <row r="25" spans="1:5" ht="20.100000000000001" customHeight="1" x14ac:dyDescent="0.2">
      <c r="A25" s="24">
        <v>6414</v>
      </c>
      <c r="B25" s="24" t="s">
        <v>6</v>
      </c>
      <c r="C25" s="25">
        <f>C26</f>
        <v>15000</v>
      </c>
      <c r="D25" s="25">
        <f>D26</f>
        <v>0</v>
      </c>
      <c r="E25" s="25">
        <f>E26</f>
        <v>15000</v>
      </c>
    </row>
    <row r="26" spans="1:5" ht="20.100000000000001" customHeight="1" x14ac:dyDescent="0.2">
      <c r="A26" s="3">
        <v>64143</v>
      </c>
      <c r="B26" s="3" t="s">
        <v>7</v>
      </c>
      <c r="C26" s="4">
        <v>15000</v>
      </c>
      <c r="D26" s="4">
        <v>0</v>
      </c>
      <c r="E26" s="4">
        <f>C26+D26</f>
        <v>15000</v>
      </c>
    </row>
    <row r="27" spans="1:5" ht="20.100000000000001" customHeight="1" x14ac:dyDescent="0.2">
      <c r="A27" s="24">
        <v>6415</v>
      </c>
      <c r="B27" s="24" t="s">
        <v>251</v>
      </c>
      <c r="C27" s="25">
        <f>C28</f>
        <v>1000</v>
      </c>
      <c r="D27" s="25">
        <f>D28</f>
        <v>0</v>
      </c>
      <c r="E27" s="25">
        <f>E28</f>
        <v>1000</v>
      </c>
    </row>
    <row r="28" spans="1:5" ht="20.100000000000001" customHeight="1" x14ac:dyDescent="0.2">
      <c r="A28" s="3">
        <v>64151</v>
      </c>
      <c r="B28" s="3" t="s">
        <v>251</v>
      </c>
      <c r="C28" s="4">
        <v>1000</v>
      </c>
      <c r="D28" s="4">
        <v>0</v>
      </c>
      <c r="E28" s="4">
        <f>C28+D28</f>
        <v>1000</v>
      </c>
    </row>
    <row r="29" spans="1:5" ht="20.100000000000001" customHeight="1" x14ac:dyDescent="0.2">
      <c r="A29" s="22">
        <v>642</v>
      </c>
      <c r="B29" s="22" t="s">
        <v>8</v>
      </c>
      <c r="C29" s="23">
        <f t="shared" ref="C29:E30" si="1">C30</f>
        <v>200000</v>
      </c>
      <c r="D29" s="23">
        <f t="shared" si="1"/>
        <v>0</v>
      </c>
      <c r="E29" s="23">
        <f t="shared" si="1"/>
        <v>200000</v>
      </c>
    </row>
    <row r="30" spans="1:5" ht="20.100000000000001" customHeight="1" x14ac:dyDescent="0.2">
      <c r="A30" s="24">
        <v>6429</v>
      </c>
      <c r="B30" s="24" t="s">
        <v>9</v>
      </c>
      <c r="C30" s="25">
        <f t="shared" si="1"/>
        <v>200000</v>
      </c>
      <c r="D30" s="25">
        <f t="shared" si="1"/>
        <v>0</v>
      </c>
      <c r="E30" s="25">
        <f t="shared" si="1"/>
        <v>200000</v>
      </c>
    </row>
    <row r="31" spans="1:5" ht="20.100000000000001" customHeight="1" x14ac:dyDescent="0.2">
      <c r="A31" s="3">
        <v>64299</v>
      </c>
      <c r="B31" s="3" t="s">
        <v>9</v>
      </c>
      <c r="C31" s="4">
        <v>200000</v>
      </c>
      <c r="D31" s="4">
        <v>0</v>
      </c>
      <c r="E31" s="4">
        <f>C31+D31</f>
        <v>200000</v>
      </c>
    </row>
    <row r="32" spans="1:5" ht="20.100000000000001" customHeight="1" x14ac:dyDescent="0.2">
      <c r="A32" s="20">
        <v>65</v>
      </c>
      <c r="B32" s="20" t="s">
        <v>155</v>
      </c>
      <c r="C32" s="21">
        <f t="shared" ref="C32:E33" si="2">C33</f>
        <v>619370</v>
      </c>
      <c r="D32" s="21">
        <f t="shared" si="2"/>
        <v>0</v>
      </c>
      <c r="E32" s="21">
        <f t="shared" si="2"/>
        <v>619370</v>
      </c>
    </row>
    <row r="33" spans="1:5" ht="20.100000000000001" customHeight="1" x14ac:dyDescent="0.2">
      <c r="A33" s="22">
        <v>652</v>
      </c>
      <c r="B33" s="22" t="s">
        <v>10</v>
      </c>
      <c r="C33" s="23">
        <f t="shared" si="2"/>
        <v>619370</v>
      </c>
      <c r="D33" s="23">
        <f t="shared" si="2"/>
        <v>0</v>
      </c>
      <c r="E33" s="23">
        <f t="shared" si="2"/>
        <v>619370</v>
      </c>
    </row>
    <row r="34" spans="1:5" ht="20.100000000000001" customHeight="1" x14ac:dyDescent="0.2">
      <c r="A34" s="24">
        <v>6526</v>
      </c>
      <c r="B34" s="24" t="s">
        <v>156</v>
      </c>
      <c r="C34" s="25">
        <f>C35+C36+C37</f>
        <v>619370</v>
      </c>
      <c r="D34" s="25">
        <f>D35+D36+D37</f>
        <v>0</v>
      </c>
      <c r="E34" s="25">
        <f>E35+E36+E37</f>
        <v>619370</v>
      </c>
    </row>
    <row r="35" spans="1:5" ht="20.100000000000001" customHeight="1" x14ac:dyDescent="0.2">
      <c r="A35" s="3">
        <v>65264</v>
      </c>
      <c r="B35" s="3" t="s">
        <v>157</v>
      </c>
      <c r="C35" s="4">
        <v>325000</v>
      </c>
      <c r="D35" s="4">
        <v>0</v>
      </c>
      <c r="E35" s="4">
        <f>C35+D35</f>
        <v>325000</v>
      </c>
    </row>
    <row r="36" spans="1:5" ht="20.100000000000001" customHeight="1" x14ac:dyDescent="0.2">
      <c r="A36" s="3">
        <v>65267</v>
      </c>
      <c r="B36" s="3" t="s">
        <v>11</v>
      </c>
      <c r="C36" s="4">
        <v>125000</v>
      </c>
      <c r="D36" s="4">
        <v>0</v>
      </c>
      <c r="E36" s="4">
        <f>C36+D36</f>
        <v>125000</v>
      </c>
    </row>
    <row r="37" spans="1:5" ht="20.100000000000001" customHeight="1" x14ac:dyDescent="0.2">
      <c r="A37" s="3">
        <v>65269</v>
      </c>
      <c r="B37" s="3" t="s">
        <v>158</v>
      </c>
      <c r="C37" s="4">
        <f>180000-10630</f>
        <v>169370</v>
      </c>
      <c r="D37" s="4">
        <v>0</v>
      </c>
      <c r="E37" s="4">
        <f>C37+D37</f>
        <v>169370</v>
      </c>
    </row>
    <row r="38" spans="1:5" ht="20.100000000000001" customHeight="1" x14ac:dyDescent="0.2">
      <c r="A38" s="20">
        <v>66</v>
      </c>
      <c r="B38" s="20" t="s">
        <v>159</v>
      </c>
      <c r="C38" s="21">
        <f>C39+C44</f>
        <v>47425000</v>
      </c>
      <c r="D38" s="21">
        <f>D39+D44</f>
        <v>3118800</v>
      </c>
      <c r="E38" s="21">
        <f>E39+E44</f>
        <v>50543800</v>
      </c>
    </row>
    <row r="39" spans="1:5" ht="20.100000000000001" customHeight="1" x14ac:dyDescent="0.2">
      <c r="A39" s="22">
        <v>661</v>
      </c>
      <c r="B39" s="22" t="s">
        <v>160</v>
      </c>
      <c r="C39" s="23">
        <f>C42+C40</f>
        <v>47425000</v>
      </c>
      <c r="D39" s="23">
        <f>D42+D40</f>
        <v>3118800</v>
      </c>
      <c r="E39" s="23">
        <f>E42+E40</f>
        <v>50543800</v>
      </c>
    </row>
    <row r="40" spans="1:5" ht="20.100000000000001" customHeight="1" x14ac:dyDescent="0.2">
      <c r="A40" s="30">
        <v>6614</v>
      </c>
      <c r="B40" s="30" t="s">
        <v>161</v>
      </c>
      <c r="C40" s="31">
        <f>C41</f>
        <v>25000</v>
      </c>
      <c r="D40" s="31">
        <f>D41</f>
        <v>0</v>
      </c>
      <c r="E40" s="31">
        <f>E41</f>
        <v>25000</v>
      </c>
    </row>
    <row r="41" spans="1:5" ht="20.100000000000001" customHeight="1" x14ac:dyDescent="0.2">
      <c r="A41" s="9">
        <v>66141</v>
      </c>
      <c r="B41" s="9" t="s">
        <v>261</v>
      </c>
      <c r="C41" s="8">
        <v>25000</v>
      </c>
      <c r="D41" s="8">
        <v>0</v>
      </c>
      <c r="E41" s="8">
        <f>C41+D41</f>
        <v>25000</v>
      </c>
    </row>
    <row r="42" spans="1:5" ht="20.100000000000001" customHeight="1" x14ac:dyDescent="0.2">
      <c r="A42" s="24">
        <v>6615</v>
      </c>
      <c r="B42" s="24" t="s">
        <v>161</v>
      </c>
      <c r="C42" s="25">
        <f>C43</f>
        <v>47400000</v>
      </c>
      <c r="D42" s="25">
        <f>D43</f>
        <v>3118800</v>
      </c>
      <c r="E42" s="25">
        <f>E43</f>
        <v>50518800</v>
      </c>
    </row>
    <row r="43" spans="1:5" ht="20.100000000000001" customHeight="1" x14ac:dyDescent="0.2">
      <c r="A43" s="3">
        <v>66151</v>
      </c>
      <c r="B43" s="3" t="s">
        <v>161</v>
      </c>
      <c r="C43" s="8">
        <v>47400000</v>
      </c>
      <c r="D43" s="8">
        <v>3118800</v>
      </c>
      <c r="E43" s="8">
        <f>C43+D43</f>
        <v>50518800</v>
      </c>
    </row>
    <row r="44" spans="1:5" ht="20.100000000000001" customHeight="1" x14ac:dyDescent="0.2">
      <c r="A44" s="22">
        <v>663</v>
      </c>
      <c r="B44" s="22" t="s">
        <v>162</v>
      </c>
      <c r="C44" s="23">
        <f>C45+C47</f>
        <v>0</v>
      </c>
      <c r="D44" s="23">
        <f>D45+D47</f>
        <v>0</v>
      </c>
      <c r="E44" s="23">
        <f>E45+E47</f>
        <v>0</v>
      </c>
    </row>
    <row r="45" spans="1:5" ht="20.100000000000001" customHeight="1" x14ac:dyDescent="0.2">
      <c r="A45" s="24">
        <v>6631</v>
      </c>
      <c r="B45" s="24" t="s">
        <v>134</v>
      </c>
      <c r="C45" s="25">
        <f>C46</f>
        <v>0</v>
      </c>
      <c r="D45" s="25">
        <f>D46</f>
        <v>0</v>
      </c>
      <c r="E45" s="25">
        <f>E46</f>
        <v>0</v>
      </c>
    </row>
    <row r="46" spans="1:5" ht="21" customHeight="1" x14ac:dyDescent="0.2">
      <c r="A46" s="3">
        <v>66313</v>
      </c>
      <c r="B46" s="3" t="s">
        <v>135</v>
      </c>
      <c r="C46" s="4">
        <v>0</v>
      </c>
      <c r="D46" s="4">
        <v>0</v>
      </c>
      <c r="E46" s="4">
        <f>C46+D46</f>
        <v>0</v>
      </c>
    </row>
    <row r="47" spans="1:5" ht="20.100000000000001" customHeight="1" x14ac:dyDescent="0.2">
      <c r="A47" s="24">
        <v>6632</v>
      </c>
      <c r="B47" s="24" t="s">
        <v>253</v>
      </c>
      <c r="C47" s="25">
        <f>C48</f>
        <v>0</v>
      </c>
      <c r="D47" s="25">
        <f>D48</f>
        <v>0</v>
      </c>
      <c r="E47" s="25">
        <f>E48</f>
        <v>0</v>
      </c>
    </row>
    <row r="48" spans="1:5" ht="21" customHeight="1" x14ac:dyDescent="0.2">
      <c r="A48" s="3">
        <v>66323</v>
      </c>
      <c r="B48" s="3" t="s">
        <v>252</v>
      </c>
      <c r="C48" s="4">
        <v>0</v>
      </c>
      <c r="D48" s="4">
        <v>0</v>
      </c>
      <c r="E48" s="4">
        <f>C48+D48</f>
        <v>0</v>
      </c>
    </row>
    <row r="49" spans="1:5" ht="20.100000000000001" customHeight="1" x14ac:dyDescent="0.2">
      <c r="A49" s="20">
        <v>67</v>
      </c>
      <c r="B49" s="20" t="s">
        <v>163</v>
      </c>
      <c r="C49" s="21">
        <f>C50+C55</f>
        <v>48577000</v>
      </c>
      <c r="D49" s="21">
        <f>D50+D55</f>
        <v>-1856500</v>
      </c>
      <c r="E49" s="21">
        <f>E50+E55</f>
        <v>46720500</v>
      </c>
    </row>
    <row r="50" spans="1:5" ht="20.100000000000001" customHeight="1" x14ac:dyDescent="0.2">
      <c r="A50" s="22">
        <v>671</v>
      </c>
      <c r="B50" s="22" t="s">
        <v>164</v>
      </c>
      <c r="C50" s="23">
        <f>C51+C53</f>
        <v>3400000</v>
      </c>
      <c r="D50" s="23">
        <f>D51+D53</f>
        <v>-2050000</v>
      </c>
      <c r="E50" s="23">
        <f>E51+E53</f>
        <v>1350000</v>
      </c>
    </row>
    <row r="51" spans="1:5" ht="20.100000000000001" customHeight="1" x14ac:dyDescent="0.2">
      <c r="A51" s="24">
        <v>6711</v>
      </c>
      <c r="B51" s="24" t="s">
        <v>165</v>
      </c>
      <c r="C51" s="25">
        <f>C52</f>
        <v>850000</v>
      </c>
      <c r="D51" s="25">
        <f>D52</f>
        <v>0</v>
      </c>
      <c r="E51" s="25">
        <f>E52</f>
        <v>850000</v>
      </c>
    </row>
    <row r="52" spans="1:5" ht="20.100000000000001" customHeight="1" x14ac:dyDescent="0.2">
      <c r="A52" s="3">
        <v>67111</v>
      </c>
      <c r="B52" s="3" t="s">
        <v>165</v>
      </c>
      <c r="C52" s="4">
        <v>850000</v>
      </c>
      <c r="D52" s="4">
        <v>0</v>
      </c>
      <c r="E52" s="4">
        <f>C52+D52</f>
        <v>850000</v>
      </c>
    </row>
    <row r="53" spans="1:5" ht="20.100000000000001" customHeight="1" x14ac:dyDescent="0.2">
      <c r="A53" s="24">
        <v>6712</v>
      </c>
      <c r="B53" s="24" t="s">
        <v>166</v>
      </c>
      <c r="C53" s="25">
        <f>C54</f>
        <v>2550000</v>
      </c>
      <c r="D53" s="25">
        <f>D54</f>
        <v>-2050000</v>
      </c>
      <c r="E53" s="25">
        <f>E54</f>
        <v>500000</v>
      </c>
    </row>
    <row r="54" spans="1:5" ht="20.100000000000001" customHeight="1" x14ac:dyDescent="0.2">
      <c r="A54" s="3">
        <v>67121</v>
      </c>
      <c r="B54" s="3" t="s">
        <v>166</v>
      </c>
      <c r="C54" s="8">
        <v>2550000</v>
      </c>
      <c r="D54" s="8">
        <v>-2050000</v>
      </c>
      <c r="E54" s="8">
        <f>C54+D54</f>
        <v>500000</v>
      </c>
    </row>
    <row r="55" spans="1:5" ht="20.100000000000001" customHeight="1" x14ac:dyDescent="0.2">
      <c r="A55" s="22">
        <v>673</v>
      </c>
      <c r="B55" s="22" t="s">
        <v>167</v>
      </c>
      <c r="C55" s="23">
        <f>C56</f>
        <v>45177000</v>
      </c>
      <c r="D55" s="23">
        <f>D56</f>
        <v>193500</v>
      </c>
      <c r="E55" s="23">
        <f>E56</f>
        <v>45370500</v>
      </c>
    </row>
    <row r="56" spans="1:5" ht="20.100000000000001" customHeight="1" x14ac:dyDescent="0.2">
      <c r="A56" s="24">
        <v>6731</v>
      </c>
      <c r="B56" s="24" t="s">
        <v>167</v>
      </c>
      <c r="C56" s="25">
        <f>SUM(C57:C62)</f>
        <v>45177000</v>
      </c>
      <c r="D56" s="25">
        <f>SUM(D57:D62)</f>
        <v>193500</v>
      </c>
      <c r="E56" s="25">
        <f>SUM(E57:E62)</f>
        <v>45370500</v>
      </c>
    </row>
    <row r="57" spans="1:5" ht="20.100000000000001" customHeight="1" x14ac:dyDescent="0.2">
      <c r="A57" s="3">
        <v>67311</v>
      </c>
      <c r="B57" s="3" t="s">
        <v>168</v>
      </c>
      <c r="C57" s="4">
        <v>9680000</v>
      </c>
      <c r="D57" s="4">
        <v>92500</v>
      </c>
      <c r="E57" s="4">
        <f t="shared" ref="E57:E62" si="3">C57+D57</f>
        <v>9772500</v>
      </c>
    </row>
    <row r="58" spans="1:5" ht="20.100000000000001" customHeight="1" x14ac:dyDescent="0.2">
      <c r="A58" s="3">
        <v>67311</v>
      </c>
      <c r="B58" s="3" t="s">
        <v>169</v>
      </c>
      <c r="C58" s="4">
        <v>12760000.000000002</v>
      </c>
      <c r="D58" s="4">
        <v>0</v>
      </c>
      <c r="E58" s="4">
        <f t="shared" si="3"/>
        <v>12760000.000000002</v>
      </c>
    </row>
    <row r="59" spans="1:5" ht="20.100000000000001" customHeight="1" x14ac:dyDescent="0.2">
      <c r="A59" s="3">
        <v>67311</v>
      </c>
      <c r="B59" s="3" t="s">
        <v>170</v>
      </c>
      <c r="C59" s="4">
        <v>2662000</v>
      </c>
      <c r="D59" s="4">
        <v>13000</v>
      </c>
      <c r="E59" s="4">
        <f t="shared" si="3"/>
        <v>2675000</v>
      </c>
    </row>
    <row r="60" spans="1:5" ht="20.100000000000001" customHeight="1" x14ac:dyDescent="0.2">
      <c r="A60" s="9">
        <v>67311</v>
      </c>
      <c r="B60" s="9" t="s">
        <v>172</v>
      </c>
      <c r="C60" s="4">
        <v>616000</v>
      </c>
      <c r="D60" s="4">
        <v>0</v>
      </c>
      <c r="E60" s="4">
        <f t="shared" si="3"/>
        <v>616000</v>
      </c>
    </row>
    <row r="61" spans="1:5" ht="20.100000000000001" customHeight="1" x14ac:dyDescent="0.2">
      <c r="A61" s="9">
        <v>67311</v>
      </c>
      <c r="B61" s="9" t="s">
        <v>171</v>
      </c>
      <c r="C61" s="4">
        <v>15372500.000000002</v>
      </c>
      <c r="D61" s="4">
        <v>92000</v>
      </c>
      <c r="E61" s="4">
        <f t="shared" si="3"/>
        <v>15464500.000000002</v>
      </c>
    </row>
    <row r="62" spans="1:5" ht="20.100000000000001" customHeight="1" x14ac:dyDescent="0.2">
      <c r="A62" s="3">
        <v>67311</v>
      </c>
      <c r="B62" s="3" t="s">
        <v>173</v>
      </c>
      <c r="C62" s="4">
        <v>4086500.0000000005</v>
      </c>
      <c r="D62" s="4">
        <v>-4000</v>
      </c>
      <c r="E62" s="4">
        <f t="shared" si="3"/>
        <v>4082500.0000000005</v>
      </c>
    </row>
  </sheetData>
  <mergeCells count="1">
    <mergeCell ref="A1:E1"/>
  </mergeCells>
  <phoneticPr fontId="1" type="noConversion"/>
  <pageMargins left="0.70866141732283472" right="0.39370078740157483" top="0.78740157480314965" bottom="0.59055118110236227" header="0.39370078740157483" footer="0.39370078740157483"/>
  <pageSetup paperSize="9" scale="99" fitToHeight="0" orientation="landscape" horizontalDpi="300" verticalDpi="300" r:id="rId1"/>
  <headerFooter alignWithMargins="0">
    <oddHeader>&amp;L&amp;8Upravno vijeće
01.03.2019 godine&amp;C&amp;8Financijski plan prihoda i rashoda za 2019. godinu  - I. Rebalans&amp;R&amp;8 21. sjednica
Točka 3c. dnevnog reda</oddHeader>
    <oddFooter>&amp;L&amp;8Nastavni zavod za javno zdravstvo Dr. "Andrija Štampar"&amp;C&amp;8&amp;A&amp;R&amp;8&amp;P/&amp;N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O203"/>
  <sheetViews>
    <sheetView zoomScaleNormal="100" workbookViewId="0">
      <selection sqref="A1:K1"/>
    </sheetView>
  </sheetViews>
  <sheetFormatPr defaultRowHeight="16.5" customHeight="1" x14ac:dyDescent="0.2"/>
  <cols>
    <col min="1" max="1" width="10.7109375" style="43" customWidth="1"/>
    <col min="2" max="2" width="65.7109375" style="5" customWidth="1"/>
    <col min="3" max="10" width="20.7109375" style="5" customWidth="1"/>
    <col min="11" max="11" width="20.7109375" style="41" customWidth="1"/>
    <col min="12" max="16384" width="9.140625" style="5"/>
  </cols>
  <sheetData>
    <row r="1" spans="1:11" ht="24.95" customHeight="1" thickBot="1" x14ac:dyDescent="0.25">
      <c r="A1" s="58" t="s">
        <v>296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0.100000000000001" customHeight="1" thickTop="1" x14ac:dyDescent="0.2"/>
    <row r="3" spans="1:11" ht="51" x14ac:dyDescent="0.2">
      <c r="A3" s="44" t="s">
        <v>121</v>
      </c>
      <c r="B3" s="15" t="s">
        <v>152</v>
      </c>
      <c r="C3" s="15" t="s">
        <v>267</v>
      </c>
      <c r="D3" s="15" t="s">
        <v>286</v>
      </c>
      <c r="E3" s="15" t="s">
        <v>287</v>
      </c>
      <c r="F3" s="15" t="s">
        <v>290</v>
      </c>
      <c r="G3" s="15" t="s">
        <v>291</v>
      </c>
      <c r="H3" s="15" t="s">
        <v>292</v>
      </c>
      <c r="I3" s="15" t="s">
        <v>289</v>
      </c>
      <c r="J3" s="15" t="s">
        <v>293</v>
      </c>
      <c r="K3" s="15" t="s">
        <v>294</v>
      </c>
    </row>
    <row r="4" spans="1:11" s="33" customFormat="1" ht="11.25" x14ac:dyDescent="0.2">
      <c r="A4" s="45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  <c r="H4" s="16">
        <v>8</v>
      </c>
      <c r="I4" s="16">
        <v>9</v>
      </c>
      <c r="J4" s="16">
        <v>10</v>
      </c>
      <c r="K4" s="56">
        <v>11</v>
      </c>
    </row>
    <row r="5" spans="1:11" ht="20.100000000000001" customHeight="1" x14ac:dyDescent="0.2">
      <c r="A5" s="46">
        <v>3</v>
      </c>
      <c r="B5" s="34" t="s">
        <v>174</v>
      </c>
      <c r="C5" s="35">
        <f t="shared" ref="C5:K5" si="0">C6+C29+C189+C199</f>
        <v>100692870</v>
      </c>
      <c r="D5" s="35">
        <f t="shared" si="0"/>
        <v>1348734.8</v>
      </c>
      <c r="E5" s="35">
        <f t="shared" si="0"/>
        <v>102041604.8</v>
      </c>
      <c r="F5" s="35">
        <f t="shared" si="0"/>
        <v>55550</v>
      </c>
      <c r="G5" s="35">
        <f t="shared" si="0"/>
        <v>-770726</v>
      </c>
      <c r="H5" s="35">
        <f t="shared" si="0"/>
        <v>-715176</v>
      </c>
      <c r="I5" s="35">
        <f t="shared" si="0"/>
        <v>100748420</v>
      </c>
      <c r="J5" s="35">
        <f t="shared" si="0"/>
        <v>578008.80000000005</v>
      </c>
      <c r="K5" s="35">
        <f t="shared" si="0"/>
        <v>101326428.8</v>
      </c>
    </row>
    <row r="6" spans="1:11" s="1" customFormat="1" ht="20.100000000000001" customHeight="1" x14ac:dyDescent="0.2">
      <c r="A6" s="47">
        <v>31</v>
      </c>
      <c r="B6" s="11" t="s">
        <v>12</v>
      </c>
      <c r="C6" s="12">
        <f t="shared" ref="C6:K6" si="1">C7+C14+C22</f>
        <v>67567600</v>
      </c>
      <c r="D6" s="12">
        <f t="shared" si="1"/>
        <v>134400</v>
      </c>
      <c r="E6" s="12">
        <f t="shared" si="1"/>
        <v>67702000</v>
      </c>
      <c r="F6" s="12">
        <f t="shared" si="1"/>
        <v>0</v>
      </c>
      <c r="G6" s="12">
        <f t="shared" si="1"/>
        <v>-10770</v>
      </c>
      <c r="H6" s="12">
        <f t="shared" si="1"/>
        <v>-10770</v>
      </c>
      <c r="I6" s="12">
        <f t="shared" si="1"/>
        <v>67567600</v>
      </c>
      <c r="J6" s="12">
        <f t="shared" si="1"/>
        <v>123630</v>
      </c>
      <c r="K6" s="12">
        <f t="shared" si="1"/>
        <v>67691230</v>
      </c>
    </row>
    <row r="7" spans="1:11" ht="20.100000000000001" customHeight="1" x14ac:dyDescent="0.2">
      <c r="A7" s="48">
        <v>311</v>
      </c>
      <c r="B7" s="13" t="s">
        <v>13</v>
      </c>
      <c r="C7" s="14">
        <f t="shared" ref="C7:K7" si="2">C8+C10+C12</f>
        <v>55686650</v>
      </c>
      <c r="D7" s="14">
        <f t="shared" si="2"/>
        <v>115350</v>
      </c>
      <c r="E7" s="14">
        <f t="shared" si="2"/>
        <v>55802000</v>
      </c>
      <c r="F7" s="14">
        <f t="shared" si="2"/>
        <v>0</v>
      </c>
      <c r="G7" s="14">
        <f t="shared" si="2"/>
        <v>-9245</v>
      </c>
      <c r="H7" s="14">
        <f t="shared" si="2"/>
        <v>-9245</v>
      </c>
      <c r="I7" s="14">
        <f t="shared" si="2"/>
        <v>55686650</v>
      </c>
      <c r="J7" s="14">
        <f t="shared" si="2"/>
        <v>106105</v>
      </c>
      <c r="K7" s="14">
        <f t="shared" si="2"/>
        <v>55792755</v>
      </c>
    </row>
    <row r="8" spans="1:11" ht="20.100000000000001" customHeight="1" x14ac:dyDescent="0.2">
      <c r="A8" s="49">
        <v>3111</v>
      </c>
      <c r="B8" s="6" t="s">
        <v>14</v>
      </c>
      <c r="C8" s="7">
        <f t="shared" ref="C8:K8" si="3">SUM(C9:C9)</f>
        <v>54604650</v>
      </c>
      <c r="D8" s="7">
        <f t="shared" si="3"/>
        <v>115350</v>
      </c>
      <c r="E8" s="7">
        <f t="shared" si="3"/>
        <v>54720000</v>
      </c>
      <c r="F8" s="7">
        <f t="shared" si="3"/>
        <v>0</v>
      </c>
      <c r="G8" s="7">
        <f t="shared" si="3"/>
        <v>-9245</v>
      </c>
      <c r="H8" s="7">
        <f t="shared" si="3"/>
        <v>-9245</v>
      </c>
      <c r="I8" s="7">
        <f t="shared" si="3"/>
        <v>54604650</v>
      </c>
      <c r="J8" s="7">
        <f t="shared" si="3"/>
        <v>106105</v>
      </c>
      <c r="K8" s="7">
        <f t="shared" si="3"/>
        <v>54710755</v>
      </c>
    </row>
    <row r="9" spans="1:11" ht="20.100000000000001" customHeight="1" x14ac:dyDescent="0.2">
      <c r="A9" s="50">
        <v>31111</v>
      </c>
      <c r="B9" s="3" t="s">
        <v>15</v>
      </c>
      <c r="C9" s="8">
        <v>54604650</v>
      </c>
      <c r="D9" s="8">
        <v>115350</v>
      </c>
      <c r="E9" s="8">
        <f t="shared" ref="E9:E69" si="4">C9+D9</f>
        <v>54720000</v>
      </c>
      <c r="F9" s="8">
        <v>0</v>
      </c>
      <c r="G9" s="8">
        <v>-9245</v>
      </c>
      <c r="H9" s="8">
        <f>F9+G9</f>
        <v>-9245</v>
      </c>
      <c r="I9" s="8">
        <f>C9+F9</f>
        <v>54604650</v>
      </c>
      <c r="J9" s="8">
        <f>D9+G9</f>
        <v>106105</v>
      </c>
      <c r="K9" s="8">
        <f>I9+J9</f>
        <v>54710755</v>
      </c>
    </row>
    <row r="10" spans="1:11" ht="20.100000000000001" customHeight="1" x14ac:dyDescent="0.2">
      <c r="A10" s="49">
        <v>3112</v>
      </c>
      <c r="B10" s="6" t="s">
        <v>16</v>
      </c>
      <c r="C10" s="7">
        <f t="shared" ref="C10:K10" si="5">C11</f>
        <v>32000</v>
      </c>
      <c r="D10" s="7">
        <f t="shared" si="5"/>
        <v>0</v>
      </c>
      <c r="E10" s="7">
        <f t="shared" si="5"/>
        <v>32000</v>
      </c>
      <c r="F10" s="7">
        <f t="shared" si="5"/>
        <v>0</v>
      </c>
      <c r="G10" s="7">
        <f t="shared" si="5"/>
        <v>0</v>
      </c>
      <c r="H10" s="7">
        <f t="shared" si="5"/>
        <v>0</v>
      </c>
      <c r="I10" s="7">
        <f t="shared" si="5"/>
        <v>32000</v>
      </c>
      <c r="J10" s="7">
        <f t="shared" si="5"/>
        <v>0</v>
      </c>
      <c r="K10" s="7">
        <f t="shared" si="5"/>
        <v>32000</v>
      </c>
    </row>
    <row r="11" spans="1:11" ht="20.100000000000001" customHeight="1" x14ac:dyDescent="0.2">
      <c r="A11" s="50">
        <v>31124</v>
      </c>
      <c r="B11" s="3" t="s">
        <v>17</v>
      </c>
      <c r="C11" s="4">
        <v>32000</v>
      </c>
      <c r="D11" s="4"/>
      <c r="E11" s="4">
        <f t="shared" si="4"/>
        <v>32000</v>
      </c>
      <c r="F11" s="8">
        <v>0</v>
      </c>
      <c r="G11" s="8">
        <v>0</v>
      </c>
      <c r="H11" s="8">
        <f>F11+G11</f>
        <v>0</v>
      </c>
      <c r="I11" s="8">
        <f>C11+F11</f>
        <v>32000</v>
      </c>
      <c r="J11" s="8">
        <f>D11+G11</f>
        <v>0</v>
      </c>
      <c r="K11" s="8">
        <f>I11+J11</f>
        <v>32000</v>
      </c>
    </row>
    <row r="12" spans="1:11" ht="20.100000000000001" customHeight="1" x14ac:dyDescent="0.2">
      <c r="A12" s="49">
        <v>3113</v>
      </c>
      <c r="B12" s="6" t="s">
        <v>175</v>
      </c>
      <c r="C12" s="7">
        <f t="shared" ref="C12:K12" si="6">C13</f>
        <v>1050000</v>
      </c>
      <c r="D12" s="7">
        <f t="shared" si="6"/>
        <v>0</v>
      </c>
      <c r="E12" s="7">
        <f t="shared" si="6"/>
        <v>1050000</v>
      </c>
      <c r="F12" s="7">
        <f t="shared" si="6"/>
        <v>0</v>
      </c>
      <c r="G12" s="7">
        <f t="shared" si="6"/>
        <v>0</v>
      </c>
      <c r="H12" s="7">
        <f t="shared" si="6"/>
        <v>0</v>
      </c>
      <c r="I12" s="7">
        <f t="shared" si="6"/>
        <v>1050000</v>
      </c>
      <c r="J12" s="7">
        <f t="shared" si="6"/>
        <v>0</v>
      </c>
      <c r="K12" s="7">
        <f t="shared" si="6"/>
        <v>1050000</v>
      </c>
    </row>
    <row r="13" spans="1:11" ht="20.100000000000001" customHeight="1" x14ac:dyDescent="0.2">
      <c r="A13" s="50">
        <v>31131</v>
      </c>
      <c r="B13" s="3" t="s">
        <v>175</v>
      </c>
      <c r="C13" s="4">
        <v>1050000</v>
      </c>
      <c r="D13" s="4"/>
      <c r="E13" s="4">
        <f t="shared" si="4"/>
        <v>1050000</v>
      </c>
      <c r="F13" s="8">
        <v>0</v>
      </c>
      <c r="G13" s="8">
        <v>0</v>
      </c>
      <c r="H13" s="8">
        <f>F13+G13</f>
        <v>0</v>
      </c>
      <c r="I13" s="8">
        <f>C13+F13</f>
        <v>1050000</v>
      </c>
      <c r="J13" s="8">
        <f>D13+G13</f>
        <v>0</v>
      </c>
      <c r="K13" s="8">
        <f>I13+J13</f>
        <v>1050000</v>
      </c>
    </row>
    <row r="14" spans="1:11" ht="20.100000000000001" customHeight="1" x14ac:dyDescent="0.2">
      <c r="A14" s="48">
        <v>312</v>
      </c>
      <c r="B14" s="13" t="s">
        <v>18</v>
      </c>
      <c r="C14" s="14">
        <f t="shared" ref="C14:K14" si="7">C15</f>
        <v>2700000</v>
      </c>
      <c r="D14" s="14">
        <f t="shared" si="7"/>
        <v>0</v>
      </c>
      <c r="E14" s="14">
        <f t="shared" si="7"/>
        <v>2700000</v>
      </c>
      <c r="F14" s="14">
        <f t="shared" si="7"/>
        <v>0</v>
      </c>
      <c r="G14" s="14">
        <f t="shared" si="7"/>
        <v>0</v>
      </c>
      <c r="H14" s="14">
        <f t="shared" si="7"/>
        <v>0</v>
      </c>
      <c r="I14" s="14">
        <f t="shared" si="7"/>
        <v>2700000</v>
      </c>
      <c r="J14" s="14">
        <f t="shared" si="7"/>
        <v>0</v>
      </c>
      <c r="K14" s="14">
        <f t="shared" si="7"/>
        <v>2700000</v>
      </c>
    </row>
    <row r="15" spans="1:11" ht="20.100000000000001" customHeight="1" x14ac:dyDescent="0.2">
      <c r="A15" s="49">
        <v>3121</v>
      </c>
      <c r="B15" s="6" t="s">
        <v>18</v>
      </c>
      <c r="C15" s="7">
        <f t="shared" ref="C15:K15" si="8">SUM(C16:C21)</f>
        <v>2700000</v>
      </c>
      <c r="D15" s="7">
        <f t="shared" si="8"/>
        <v>0</v>
      </c>
      <c r="E15" s="7">
        <f t="shared" si="8"/>
        <v>2700000</v>
      </c>
      <c r="F15" s="7">
        <f t="shared" si="8"/>
        <v>0</v>
      </c>
      <c r="G15" s="7">
        <f t="shared" si="8"/>
        <v>0</v>
      </c>
      <c r="H15" s="7">
        <f t="shared" si="8"/>
        <v>0</v>
      </c>
      <c r="I15" s="7">
        <f t="shared" si="8"/>
        <v>2700000</v>
      </c>
      <c r="J15" s="7">
        <f t="shared" si="8"/>
        <v>0</v>
      </c>
      <c r="K15" s="7">
        <f t="shared" si="8"/>
        <v>2700000</v>
      </c>
    </row>
    <row r="16" spans="1:11" ht="20.100000000000001" customHeight="1" x14ac:dyDescent="0.2">
      <c r="A16" s="51">
        <v>31211</v>
      </c>
      <c r="B16" s="9" t="s">
        <v>265</v>
      </c>
      <c r="C16" s="8">
        <v>560000</v>
      </c>
      <c r="D16" s="8"/>
      <c r="E16" s="8">
        <f t="shared" si="4"/>
        <v>560000</v>
      </c>
      <c r="F16" s="8">
        <v>0</v>
      </c>
      <c r="G16" s="8">
        <v>0</v>
      </c>
      <c r="H16" s="8">
        <f t="shared" ref="H16:H21" si="9">F16+G16</f>
        <v>0</v>
      </c>
      <c r="I16" s="8">
        <f t="shared" ref="I16:I21" si="10">C16+F16</f>
        <v>560000</v>
      </c>
      <c r="J16" s="8">
        <f t="shared" ref="J16:J21" si="11">D16+G16</f>
        <v>0</v>
      </c>
      <c r="K16" s="8">
        <f t="shared" ref="K16:K21" si="12">I16+J16</f>
        <v>560000</v>
      </c>
    </row>
    <row r="17" spans="1:11" ht="20.100000000000001" customHeight="1" x14ac:dyDescent="0.2">
      <c r="A17" s="50">
        <v>31212</v>
      </c>
      <c r="B17" s="9" t="s">
        <v>176</v>
      </c>
      <c r="C17" s="4">
        <v>865000</v>
      </c>
      <c r="D17" s="4"/>
      <c r="E17" s="4">
        <f t="shared" si="4"/>
        <v>865000</v>
      </c>
      <c r="F17" s="8">
        <v>0</v>
      </c>
      <c r="G17" s="8">
        <v>0</v>
      </c>
      <c r="H17" s="8">
        <f t="shared" si="9"/>
        <v>0</v>
      </c>
      <c r="I17" s="8">
        <f t="shared" si="10"/>
        <v>865000</v>
      </c>
      <c r="J17" s="8">
        <f t="shared" si="11"/>
        <v>0</v>
      </c>
      <c r="K17" s="8">
        <f t="shared" si="12"/>
        <v>865000</v>
      </c>
    </row>
    <row r="18" spans="1:11" ht="20.100000000000001" customHeight="1" x14ac:dyDescent="0.2">
      <c r="A18" s="50">
        <v>31213</v>
      </c>
      <c r="B18" s="3" t="s">
        <v>151</v>
      </c>
      <c r="C18" s="4">
        <v>370000</v>
      </c>
      <c r="D18" s="4"/>
      <c r="E18" s="4">
        <f t="shared" si="4"/>
        <v>370000</v>
      </c>
      <c r="F18" s="8">
        <v>0</v>
      </c>
      <c r="G18" s="8">
        <v>0</v>
      </c>
      <c r="H18" s="8">
        <f t="shared" si="9"/>
        <v>0</v>
      </c>
      <c r="I18" s="8">
        <f t="shared" si="10"/>
        <v>370000</v>
      </c>
      <c r="J18" s="8">
        <f t="shared" si="11"/>
        <v>0</v>
      </c>
      <c r="K18" s="8">
        <f t="shared" si="12"/>
        <v>370000</v>
      </c>
    </row>
    <row r="19" spans="1:11" ht="20.100000000000001" customHeight="1" x14ac:dyDescent="0.2">
      <c r="A19" s="50">
        <v>31214</v>
      </c>
      <c r="B19" s="3" t="s">
        <v>177</v>
      </c>
      <c r="C19" s="4">
        <v>150000</v>
      </c>
      <c r="D19" s="4"/>
      <c r="E19" s="4">
        <f t="shared" si="4"/>
        <v>150000</v>
      </c>
      <c r="F19" s="8">
        <v>0</v>
      </c>
      <c r="G19" s="8">
        <v>0</v>
      </c>
      <c r="H19" s="8">
        <f t="shared" si="9"/>
        <v>0</v>
      </c>
      <c r="I19" s="8">
        <f t="shared" si="10"/>
        <v>150000</v>
      </c>
      <c r="J19" s="8">
        <f t="shared" si="11"/>
        <v>0</v>
      </c>
      <c r="K19" s="8">
        <f t="shared" si="12"/>
        <v>150000</v>
      </c>
    </row>
    <row r="20" spans="1:11" ht="20.100000000000001" customHeight="1" x14ac:dyDescent="0.2">
      <c r="A20" s="50">
        <v>31215</v>
      </c>
      <c r="B20" s="3" t="s">
        <v>19</v>
      </c>
      <c r="C20" s="4">
        <v>195000</v>
      </c>
      <c r="D20" s="4"/>
      <c r="E20" s="4">
        <f t="shared" si="4"/>
        <v>195000</v>
      </c>
      <c r="F20" s="8">
        <v>0</v>
      </c>
      <c r="G20" s="8">
        <v>0</v>
      </c>
      <c r="H20" s="8">
        <f t="shared" si="9"/>
        <v>0</v>
      </c>
      <c r="I20" s="8">
        <f t="shared" si="10"/>
        <v>195000</v>
      </c>
      <c r="J20" s="8">
        <f t="shared" si="11"/>
        <v>0</v>
      </c>
      <c r="K20" s="8">
        <f t="shared" si="12"/>
        <v>195000</v>
      </c>
    </row>
    <row r="21" spans="1:11" ht="20.100000000000001" customHeight="1" x14ac:dyDescent="0.2">
      <c r="A21" s="50">
        <v>31216</v>
      </c>
      <c r="B21" s="3" t="s">
        <v>20</v>
      </c>
      <c r="C21" s="4">
        <v>560000</v>
      </c>
      <c r="D21" s="4"/>
      <c r="E21" s="4">
        <f t="shared" si="4"/>
        <v>560000</v>
      </c>
      <c r="F21" s="8">
        <v>0</v>
      </c>
      <c r="G21" s="8">
        <v>0</v>
      </c>
      <c r="H21" s="8">
        <f t="shared" si="9"/>
        <v>0</v>
      </c>
      <c r="I21" s="8">
        <f t="shared" si="10"/>
        <v>560000</v>
      </c>
      <c r="J21" s="8">
        <f t="shared" si="11"/>
        <v>0</v>
      </c>
      <c r="K21" s="8">
        <f t="shared" si="12"/>
        <v>560000</v>
      </c>
    </row>
    <row r="22" spans="1:11" ht="20.100000000000001" customHeight="1" x14ac:dyDescent="0.2">
      <c r="A22" s="48">
        <v>313</v>
      </c>
      <c r="B22" s="13" t="s">
        <v>21</v>
      </c>
      <c r="C22" s="14">
        <f t="shared" ref="C22:K22" si="13">C23+C26</f>
        <v>9180950</v>
      </c>
      <c r="D22" s="14">
        <f t="shared" si="13"/>
        <v>19050</v>
      </c>
      <c r="E22" s="14">
        <f t="shared" si="13"/>
        <v>9200000</v>
      </c>
      <c r="F22" s="14">
        <f t="shared" si="13"/>
        <v>0</v>
      </c>
      <c r="G22" s="14">
        <f t="shared" si="13"/>
        <v>-1525</v>
      </c>
      <c r="H22" s="14">
        <f t="shared" si="13"/>
        <v>-1525</v>
      </c>
      <c r="I22" s="14">
        <f t="shared" si="13"/>
        <v>9180950</v>
      </c>
      <c r="J22" s="14">
        <f t="shared" si="13"/>
        <v>17525</v>
      </c>
      <c r="K22" s="14">
        <f t="shared" si="13"/>
        <v>9198475</v>
      </c>
    </row>
    <row r="23" spans="1:11" ht="20.100000000000001" customHeight="1" x14ac:dyDescent="0.2">
      <c r="A23" s="49">
        <v>3132</v>
      </c>
      <c r="B23" s="6" t="s">
        <v>178</v>
      </c>
      <c r="C23" s="7">
        <f t="shared" ref="C23:K23" si="14">SUM(C24:C25)</f>
        <v>9180950</v>
      </c>
      <c r="D23" s="7">
        <f t="shared" si="14"/>
        <v>19050</v>
      </c>
      <c r="E23" s="7">
        <f t="shared" si="14"/>
        <v>9200000</v>
      </c>
      <c r="F23" s="7">
        <f t="shared" si="14"/>
        <v>0</v>
      </c>
      <c r="G23" s="7">
        <f t="shared" si="14"/>
        <v>-1525</v>
      </c>
      <c r="H23" s="7">
        <f t="shared" si="14"/>
        <v>-1525</v>
      </c>
      <c r="I23" s="7">
        <f t="shared" si="14"/>
        <v>9180950</v>
      </c>
      <c r="J23" s="7">
        <f t="shared" si="14"/>
        <v>17525</v>
      </c>
      <c r="K23" s="7">
        <f t="shared" si="14"/>
        <v>9198475</v>
      </c>
    </row>
    <row r="24" spans="1:11" ht="20.100000000000001" customHeight="1" x14ac:dyDescent="0.2">
      <c r="A24" s="50">
        <v>31321</v>
      </c>
      <c r="B24" s="3" t="s">
        <v>178</v>
      </c>
      <c r="C24" s="8">
        <v>9180950</v>
      </c>
      <c r="D24" s="8">
        <v>19050</v>
      </c>
      <c r="E24" s="8">
        <f t="shared" si="4"/>
        <v>9200000</v>
      </c>
      <c r="F24" s="8">
        <v>0</v>
      </c>
      <c r="G24" s="8">
        <v>-1525</v>
      </c>
      <c r="H24" s="8">
        <f>F24+G24</f>
        <v>-1525</v>
      </c>
      <c r="I24" s="8">
        <f>C24+F24</f>
        <v>9180950</v>
      </c>
      <c r="J24" s="8">
        <f>D24+G24</f>
        <v>17525</v>
      </c>
      <c r="K24" s="8">
        <f>I24+J24</f>
        <v>9198475</v>
      </c>
    </row>
    <row r="25" spans="1:11" ht="20.100000000000001" customHeight="1" x14ac:dyDescent="0.2">
      <c r="A25" s="50">
        <v>31322</v>
      </c>
      <c r="B25" s="3" t="s">
        <v>179</v>
      </c>
      <c r="C25" s="8">
        <v>0</v>
      </c>
      <c r="D25" s="8"/>
      <c r="E25" s="8">
        <f t="shared" si="4"/>
        <v>0</v>
      </c>
      <c r="F25" s="8">
        <v>0</v>
      </c>
      <c r="G25" s="8">
        <v>0</v>
      </c>
      <c r="H25" s="8">
        <f>F25+G25</f>
        <v>0</v>
      </c>
      <c r="I25" s="8">
        <f>C25+F25</f>
        <v>0</v>
      </c>
      <c r="J25" s="8">
        <f>D25+G25</f>
        <v>0</v>
      </c>
      <c r="K25" s="8">
        <f>I25+J25</f>
        <v>0</v>
      </c>
    </row>
    <row r="26" spans="1:11" ht="20.100000000000001" customHeight="1" x14ac:dyDescent="0.2">
      <c r="A26" s="49">
        <v>3133</v>
      </c>
      <c r="B26" s="6" t="s">
        <v>22</v>
      </c>
      <c r="C26" s="7">
        <f t="shared" ref="C26:K26" si="15">SUM(C27:C28)</f>
        <v>0</v>
      </c>
      <c r="D26" s="7">
        <f t="shared" si="15"/>
        <v>0</v>
      </c>
      <c r="E26" s="7">
        <f t="shared" si="15"/>
        <v>0</v>
      </c>
      <c r="F26" s="7">
        <f t="shared" si="15"/>
        <v>0</v>
      </c>
      <c r="G26" s="7">
        <f t="shared" si="15"/>
        <v>0</v>
      </c>
      <c r="H26" s="7">
        <f t="shared" si="15"/>
        <v>0</v>
      </c>
      <c r="I26" s="7">
        <f t="shared" si="15"/>
        <v>0</v>
      </c>
      <c r="J26" s="7">
        <f t="shared" si="15"/>
        <v>0</v>
      </c>
      <c r="K26" s="7">
        <f t="shared" si="15"/>
        <v>0</v>
      </c>
    </row>
    <row r="27" spans="1:11" ht="20.100000000000001" customHeight="1" x14ac:dyDescent="0.2">
      <c r="A27" s="50">
        <v>31332</v>
      </c>
      <c r="B27" s="3" t="s">
        <v>22</v>
      </c>
      <c r="C27" s="8">
        <v>0</v>
      </c>
      <c r="D27" s="8"/>
      <c r="E27" s="8">
        <f t="shared" si="4"/>
        <v>0</v>
      </c>
      <c r="F27" s="8">
        <v>0</v>
      </c>
      <c r="G27" s="8">
        <v>0</v>
      </c>
      <c r="H27" s="8">
        <f>F27+G27</f>
        <v>0</v>
      </c>
      <c r="I27" s="8">
        <f>C27+F27</f>
        <v>0</v>
      </c>
      <c r="J27" s="8">
        <f>D27+G27</f>
        <v>0</v>
      </c>
      <c r="K27" s="8">
        <f>I27+J27</f>
        <v>0</v>
      </c>
    </row>
    <row r="28" spans="1:11" ht="20.100000000000001" customHeight="1" x14ac:dyDescent="0.2">
      <c r="A28" s="50">
        <v>31333</v>
      </c>
      <c r="B28" s="3" t="s">
        <v>180</v>
      </c>
      <c r="C28" s="8">
        <v>0</v>
      </c>
      <c r="D28" s="8"/>
      <c r="E28" s="8">
        <f t="shared" si="4"/>
        <v>0</v>
      </c>
      <c r="F28" s="8">
        <v>0</v>
      </c>
      <c r="G28" s="8">
        <v>0</v>
      </c>
      <c r="H28" s="8">
        <f>F28+G28</f>
        <v>0</v>
      </c>
      <c r="I28" s="8">
        <f>C28+F28</f>
        <v>0</v>
      </c>
      <c r="J28" s="8">
        <f>D28+G28</f>
        <v>0</v>
      </c>
      <c r="K28" s="8">
        <f>I28+J28</f>
        <v>0</v>
      </c>
    </row>
    <row r="29" spans="1:11" ht="20.100000000000001" customHeight="1" x14ac:dyDescent="0.2">
      <c r="A29" s="47">
        <v>32</v>
      </c>
      <c r="B29" s="11" t="s">
        <v>23</v>
      </c>
      <c r="C29" s="12">
        <f t="shared" ref="C29:K29" si="16">C30+C46+C92+C158+C163</f>
        <v>32960270</v>
      </c>
      <c r="D29" s="12">
        <f t="shared" si="16"/>
        <v>1214334.8</v>
      </c>
      <c r="E29" s="12">
        <f t="shared" si="16"/>
        <v>34174604.799999997</v>
      </c>
      <c r="F29" s="12">
        <f t="shared" si="16"/>
        <v>55550</v>
      </c>
      <c r="G29" s="12">
        <f t="shared" si="16"/>
        <v>-759956</v>
      </c>
      <c r="H29" s="12">
        <f t="shared" si="16"/>
        <v>-704406</v>
      </c>
      <c r="I29" s="12">
        <f t="shared" si="16"/>
        <v>33015820</v>
      </c>
      <c r="J29" s="12">
        <f t="shared" si="16"/>
        <v>454378.8</v>
      </c>
      <c r="K29" s="12">
        <f t="shared" si="16"/>
        <v>33470198.800000001</v>
      </c>
    </row>
    <row r="30" spans="1:11" ht="20.100000000000001" customHeight="1" x14ac:dyDescent="0.2">
      <c r="A30" s="48">
        <v>321</v>
      </c>
      <c r="B30" s="13" t="s">
        <v>24</v>
      </c>
      <c r="C30" s="14">
        <f t="shared" ref="C30:K30" si="17">C31+C39+C41+C44</f>
        <v>2700000</v>
      </c>
      <c r="D30" s="14">
        <f t="shared" si="17"/>
        <v>0</v>
      </c>
      <c r="E30" s="14">
        <f t="shared" si="17"/>
        <v>2700000</v>
      </c>
      <c r="F30" s="14">
        <f t="shared" si="17"/>
        <v>0</v>
      </c>
      <c r="G30" s="14">
        <f t="shared" si="17"/>
        <v>0</v>
      </c>
      <c r="H30" s="14">
        <f t="shared" si="17"/>
        <v>0</v>
      </c>
      <c r="I30" s="14">
        <f t="shared" si="17"/>
        <v>2700000</v>
      </c>
      <c r="J30" s="14">
        <f t="shared" si="17"/>
        <v>0</v>
      </c>
      <c r="K30" s="14">
        <f t="shared" si="17"/>
        <v>2700000</v>
      </c>
    </row>
    <row r="31" spans="1:11" ht="20.100000000000001" customHeight="1" x14ac:dyDescent="0.2">
      <c r="A31" s="49">
        <v>3211</v>
      </c>
      <c r="B31" s="6" t="s">
        <v>25</v>
      </c>
      <c r="C31" s="7">
        <f t="shared" ref="C31:K31" si="18">SUM(C32:C38)</f>
        <v>560000</v>
      </c>
      <c r="D31" s="7">
        <f t="shared" si="18"/>
        <v>0</v>
      </c>
      <c r="E31" s="7">
        <f t="shared" si="18"/>
        <v>560000</v>
      </c>
      <c r="F31" s="7">
        <f t="shared" si="18"/>
        <v>0</v>
      </c>
      <c r="G31" s="7">
        <f t="shared" si="18"/>
        <v>0</v>
      </c>
      <c r="H31" s="7">
        <f t="shared" si="18"/>
        <v>0</v>
      </c>
      <c r="I31" s="7">
        <f t="shared" si="18"/>
        <v>560000</v>
      </c>
      <c r="J31" s="7">
        <f t="shared" si="18"/>
        <v>0</v>
      </c>
      <c r="K31" s="7">
        <f t="shared" si="18"/>
        <v>560000</v>
      </c>
    </row>
    <row r="32" spans="1:11" ht="20.100000000000001" customHeight="1" x14ac:dyDescent="0.2">
      <c r="A32" s="50">
        <v>32111</v>
      </c>
      <c r="B32" s="3" t="s">
        <v>26</v>
      </c>
      <c r="C32" s="4">
        <v>90000</v>
      </c>
      <c r="D32" s="4"/>
      <c r="E32" s="4">
        <f t="shared" si="4"/>
        <v>90000</v>
      </c>
      <c r="F32" s="8">
        <v>0</v>
      </c>
      <c r="G32" s="8">
        <v>0</v>
      </c>
      <c r="H32" s="8">
        <f t="shared" ref="H32:H38" si="19">F32+G32</f>
        <v>0</v>
      </c>
      <c r="I32" s="8">
        <f t="shared" ref="I32:I38" si="20">C32+F32</f>
        <v>90000</v>
      </c>
      <c r="J32" s="8">
        <f t="shared" ref="J32:J38" si="21">D32+G32</f>
        <v>0</v>
      </c>
      <c r="K32" s="8">
        <f t="shared" ref="K32:K38" si="22">I32+J32</f>
        <v>90000</v>
      </c>
    </row>
    <row r="33" spans="1:11" ht="20.100000000000001" customHeight="1" x14ac:dyDescent="0.2">
      <c r="A33" s="50">
        <v>32112</v>
      </c>
      <c r="B33" s="3" t="s">
        <v>27</v>
      </c>
      <c r="C33" s="4">
        <v>120000</v>
      </c>
      <c r="D33" s="4"/>
      <c r="E33" s="4">
        <f t="shared" si="4"/>
        <v>120000</v>
      </c>
      <c r="F33" s="8">
        <v>0</v>
      </c>
      <c r="G33" s="8">
        <v>0</v>
      </c>
      <c r="H33" s="8">
        <f t="shared" si="19"/>
        <v>0</v>
      </c>
      <c r="I33" s="8">
        <f t="shared" si="20"/>
        <v>120000</v>
      </c>
      <c r="J33" s="8">
        <f t="shared" si="21"/>
        <v>0</v>
      </c>
      <c r="K33" s="8">
        <f t="shared" si="22"/>
        <v>120000</v>
      </c>
    </row>
    <row r="34" spans="1:11" ht="20.100000000000001" customHeight="1" x14ac:dyDescent="0.2">
      <c r="A34" s="50">
        <v>32113</v>
      </c>
      <c r="B34" s="3" t="s">
        <v>28</v>
      </c>
      <c r="C34" s="4">
        <v>115000</v>
      </c>
      <c r="D34" s="4"/>
      <c r="E34" s="4">
        <f t="shared" si="4"/>
        <v>115000</v>
      </c>
      <c r="F34" s="8">
        <v>0</v>
      </c>
      <c r="G34" s="8">
        <v>0</v>
      </c>
      <c r="H34" s="8">
        <f t="shared" si="19"/>
        <v>0</v>
      </c>
      <c r="I34" s="8">
        <f t="shared" si="20"/>
        <v>115000</v>
      </c>
      <c r="J34" s="8">
        <f t="shared" si="21"/>
        <v>0</v>
      </c>
      <c r="K34" s="8">
        <f t="shared" si="22"/>
        <v>115000</v>
      </c>
    </row>
    <row r="35" spans="1:11" ht="20.100000000000001" customHeight="1" x14ac:dyDescent="0.2">
      <c r="A35" s="50">
        <v>32114</v>
      </c>
      <c r="B35" s="3" t="s">
        <v>181</v>
      </c>
      <c r="C35" s="4">
        <v>100000</v>
      </c>
      <c r="D35" s="4"/>
      <c r="E35" s="4">
        <f t="shared" si="4"/>
        <v>100000</v>
      </c>
      <c r="F35" s="8">
        <v>0</v>
      </c>
      <c r="G35" s="8">
        <v>0</v>
      </c>
      <c r="H35" s="8">
        <f t="shared" si="19"/>
        <v>0</v>
      </c>
      <c r="I35" s="8">
        <f t="shared" si="20"/>
        <v>100000</v>
      </c>
      <c r="J35" s="8">
        <f t="shared" si="21"/>
        <v>0</v>
      </c>
      <c r="K35" s="8">
        <f t="shared" si="22"/>
        <v>100000</v>
      </c>
    </row>
    <row r="36" spans="1:11" ht="20.100000000000001" customHeight="1" x14ac:dyDescent="0.2">
      <c r="A36" s="50">
        <v>32115</v>
      </c>
      <c r="B36" s="3" t="s">
        <v>29</v>
      </c>
      <c r="C36" s="4">
        <v>15000</v>
      </c>
      <c r="D36" s="4"/>
      <c r="E36" s="4">
        <f t="shared" si="4"/>
        <v>15000</v>
      </c>
      <c r="F36" s="8">
        <v>0</v>
      </c>
      <c r="G36" s="8">
        <v>0</v>
      </c>
      <c r="H36" s="8">
        <f t="shared" si="19"/>
        <v>0</v>
      </c>
      <c r="I36" s="8">
        <f t="shared" si="20"/>
        <v>15000</v>
      </c>
      <c r="J36" s="8">
        <f t="shared" si="21"/>
        <v>0</v>
      </c>
      <c r="K36" s="8">
        <f t="shared" si="22"/>
        <v>15000</v>
      </c>
    </row>
    <row r="37" spans="1:11" ht="20.100000000000001" customHeight="1" x14ac:dyDescent="0.2">
      <c r="A37" s="50">
        <v>32116</v>
      </c>
      <c r="B37" s="3" t="s">
        <v>182</v>
      </c>
      <c r="C37" s="4">
        <v>115000</v>
      </c>
      <c r="D37" s="4"/>
      <c r="E37" s="4">
        <f t="shared" si="4"/>
        <v>115000</v>
      </c>
      <c r="F37" s="8">
        <v>0</v>
      </c>
      <c r="G37" s="8">
        <v>0</v>
      </c>
      <c r="H37" s="8">
        <f t="shared" si="19"/>
        <v>0</v>
      </c>
      <c r="I37" s="8">
        <f t="shared" si="20"/>
        <v>115000</v>
      </c>
      <c r="J37" s="8">
        <f t="shared" si="21"/>
        <v>0</v>
      </c>
      <c r="K37" s="8">
        <f t="shared" si="22"/>
        <v>115000</v>
      </c>
    </row>
    <row r="38" spans="1:11" ht="20.100000000000001" customHeight="1" x14ac:dyDescent="0.2">
      <c r="A38" s="50">
        <v>32119</v>
      </c>
      <c r="B38" s="3" t="s">
        <v>183</v>
      </c>
      <c r="C38" s="4">
        <v>5000</v>
      </c>
      <c r="D38" s="4"/>
      <c r="E38" s="4">
        <f t="shared" si="4"/>
        <v>5000</v>
      </c>
      <c r="F38" s="8">
        <v>0</v>
      </c>
      <c r="G38" s="8">
        <v>0</v>
      </c>
      <c r="H38" s="8">
        <f t="shared" si="19"/>
        <v>0</v>
      </c>
      <c r="I38" s="8">
        <f t="shared" si="20"/>
        <v>5000</v>
      </c>
      <c r="J38" s="8">
        <f t="shared" si="21"/>
        <v>0</v>
      </c>
      <c r="K38" s="8">
        <f t="shared" si="22"/>
        <v>5000</v>
      </c>
    </row>
    <row r="39" spans="1:11" ht="20.100000000000001" customHeight="1" x14ac:dyDescent="0.2">
      <c r="A39" s="49">
        <v>3212</v>
      </c>
      <c r="B39" s="6" t="s">
        <v>184</v>
      </c>
      <c r="C39" s="7">
        <f t="shared" ref="C39:K39" si="23">SUM(C40:C40)</f>
        <v>1715000</v>
      </c>
      <c r="D39" s="7">
        <f t="shared" si="23"/>
        <v>0</v>
      </c>
      <c r="E39" s="7">
        <f t="shared" si="23"/>
        <v>1715000</v>
      </c>
      <c r="F39" s="7">
        <f t="shared" si="23"/>
        <v>0</v>
      </c>
      <c r="G39" s="7">
        <f t="shared" si="23"/>
        <v>0</v>
      </c>
      <c r="H39" s="7">
        <f t="shared" si="23"/>
        <v>0</v>
      </c>
      <c r="I39" s="7">
        <f t="shared" si="23"/>
        <v>1715000</v>
      </c>
      <c r="J39" s="7">
        <f t="shared" si="23"/>
        <v>0</v>
      </c>
      <c r="K39" s="7">
        <f t="shared" si="23"/>
        <v>1715000</v>
      </c>
    </row>
    <row r="40" spans="1:11" ht="20.100000000000001" customHeight="1" x14ac:dyDescent="0.2">
      <c r="A40" s="50">
        <v>32121</v>
      </c>
      <c r="B40" s="3" t="s">
        <v>30</v>
      </c>
      <c r="C40" s="4">
        <v>1715000</v>
      </c>
      <c r="D40" s="4"/>
      <c r="E40" s="4">
        <f t="shared" si="4"/>
        <v>1715000</v>
      </c>
      <c r="F40" s="8">
        <v>0</v>
      </c>
      <c r="G40" s="8">
        <v>0</v>
      </c>
      <c r="H40" s="8">
        <f>F40+G40</f>
        <v>0</v>
      </c>
      <c r="I40" s="8">
        <f>C40+F40</f>
        <v>1715000</v>
      </c>
      <c r="J40" s="8">
        <f>D40+G40</f>
        <v>0</v>
      </c>
      <c r="K40" s="8">
        <f>I40+J40</f>
        <v>1715000</v>
      </c>
    </row>
    <row r="41" spans="1:11" ht="20.100000000000001" customHeight="1" x14ac:dyDescent="0.2">
      <c r="A41" s="49">
        <v>3213</v>
      </c>
      <c r="B41" s="6" t="s">
        <v>31</v>
      </c>
      <c r="C41" s="7">
        <f t="shared" ref="C41:K41" si="24">SUM(C42:C43)</f>
        <v>385000</v>
      </c>
      <c r="D41" s="7">
        <f t="shared" si="24"/>
        <v>0</v>
      </c>
      <c r="E41" s="7">
        <f t="shared" si="24"/>
        <v>385000</v>
      </c>
      <c r="F41" s="7">
        <f t="shared" si="24"/>
        <v>0</v>
      </c>
      <c r="G41" s="7">
        <f t="shared" si="24"/>
        <v>0</v>
      </c>
      <c r="H41" s="7">
        <f t="shared" si="24"/>
        <v>0</v>
      </c>
      <c r="I41" s="7">
        <f t="shared" si="24"/>
        <v>385000</v>
      </c>
      <c r="J41" s="7">
        <f t="shared" si="24"/>
        <v>0</v>
      </c>
      <c r="K41" s="7">
        <f t="shared" si="24"/>
        <v>385000</v>
      </c>
    </row>
    <row r="42" spans="1:11" ht="20.100000000000001" customHeight="1" x14ac:dyDescent="0.2">
      <c r="A42" s="50">
        <v>32131</v>
      </c>
      <c r="B42" s="3" t="s">
        <v>32</v>
      </c>
      <c r="C42" s="4">
        <v>275000</v>
      </c>
      <c r="D42" s="4"/>
      <c r="E42" s="4">
        <f t="shared" si="4"/>
        <v>275000</v>
      </c>
      <c r="F42" s="8">
        <v>0</v>
      </c>
      <c r="G42" s="8">
        <v>0</v>
      </c>
      <c r="H42" s="8">
        <f>F42+G42</f>
        <v>0</v>
      </c>
      <c r="I42" s="8">
        <f>C42+F42</f>
        <v>275000</v>
      </c>
      <c r="J42" s="8">
        <f>D42+G42</f>
        <v>0</v>
      </c>
      <c r="K42" s="8">
        <f>I42+J42</f>
        <v>275000</v>
      </c>
    </row>
    <row r="43" spans="1:11" ht="20.100000000000001" customHeight="1" x14ac:dyDescent="0.2">
      <c r="A43" s="50">
        <v>32132</v>
      </c>
      <c r="B43" s="3" t="s">
        <v>33</v>
      </c>
      <c r="C43" s="4">
        <v>110000</v>
      </c>
      <c r="D43" s="4"/>
      <c r="E43" s="4">
        <f t="shared" si="4"/>
        <v>110000</v>
      </c>
      <c r="F43" s="8">
        <v>0</v>
      </c>
      <c r="G43" s="8">
        <v>0</v>
      </c>
      <c r="H43" s="8">
        <f>F43+G43</f>
        <v>0</v>
      </c>
      <c r="I43" s="8">
        <f>C43+F43</f>
        <v>110000</v>
      </c>
      <c r="J43" s="8">
        <f>D43+G43</f>
        <v>0</v>
      </c>
      <c r="K43" s="8">
        <f>I43+J43</f>
        <v>110000</v>
      </c>
    </row>
    <row r="44" spans="1:11" ht="20.100000000000001" customHeight="1" x14ac:dyDescent="0.2">
      <c r="A44" s="49">
        <v>3214</v>
      </c>
      <c r="B44" s="6" t="s">
        <v>144</v>
      </c>
      <c r="C44" s="7">
        <f t="shared" ref="C44:K44" si="25">SUM(C45:C45)</f>
        <v>40000</v>
      </c>
      <c r="D44" s="7">
        <f t="shared" si="25"/>
        <v>0</v>
      </c>
      <c r="E44" s="7">
        <f t="shared" si="25"/>
        <v>40000</v>
      </c>
      <c r="F44" s="7">
        <f t="shared" si="25"/>
        <v>0</v>
      </c>
      <c r="G44" s="7">
        <f t="shared" si="25"/>
        <v>0</v>
      </c>
      <c r="H44" s="7">
        <f t="shared" si="25"/>
        <v>0</v>
      </c>
      <c r="I44" s="7">
        <f t="shared" si="25"/>
        <v>40000</v>
      </c>
      <c r="J44" s="7">
        <f t="shared" si="25"/>
        <v>0</v>
      </c>
      <c r="K44" s="7">
        <f t="shared" si="25"/>
        <v>40000</v>
      </c>
    </row>
    <row r="45" spans="1:11" ht="20.100000000000001" customHeight="1" x14ac:dyDescent="0.2">
      <c r="A45" s="50">
        <v>32141</v>
      </c>
      <c r="B45" s="3" t="s">
        <v>145</v>
      </c>
      <c r="C45" s="4">
        <v>40000</v>
      </c>
      <c r="D45" s="4"/>
      <c r="E45" s="4">
        <f t="shared" si="4"/>
        <v>40000</v>
      </c>
      <c r="F45" s="8">
        <v>0</v>
      </c>
      <c r="G45" s="8">
        <v>0</v>
      </c>
      <c r="H45" s="8">
        <f>F45+G45</f>
        <v>0</v>
      </c>
      <c r="I45" s="8">
        <f>C45+F45</f>
        <v>40000</v>
      </c>
      <c r="J45" s="8">
        <f>D45+G45</f>
        <v>0</v>
      </c>
      <c r="K45" s="8">
        <f>I45+J45</f>
        <v>40000</v>
      </c>
    </row>
    <row r="46" spans="1:11" ht="20.100000000000001" customHeight="1" x14ac:dyDescent="0.2">
      <c r="A46" s="48">
        <v>322</v>
      </c>
      <c r="B46" s="13" t="s">
        <v>34</v>
      </c>
      <c r="C46" s="14">
        <f>C47+C55+C79+C84+C87+C90</f>
        <v>17172230</v>
      </c>
      <c r="D46" s="14">
        <f>D47+D55+D79+D84+D87+D90</f>
        <v>0</v>
      </c>
      <c r="E46" s="14">
        <f t="shared" si="4"/>
        <v>17172230</v>
      </c>
      <c r="F46" s="14">
        <f t="shared" ref="F46:K46" si="26">F47+F55+F79+F84+F87+F90</f>
        <v>70000</v>
      </c>
      <c r="G46" s="14">
        <f t="shared" si="26"/>
        <v>0</v>
      </c>
      <c r="H46" s="14">
        <f t="shared" si="26"/>
        <v>70000</v>
      </c>
      <c r="I46" s="14">
        <f t="shared" si="26"/>
        <v>17242230</v>
      </c>
      <c r="J46" s="14">
        <f t="shared" si="26"/>
        <v>0</v>
      </c>
      <c r="K46" s="14">
        <f t="shared" si="26"/>
        <v>17242230</v>
      </c>
    </row>
    <row r="47" spans="1:11" ht="20.100000000000001" customHeight="1" x14ac:dyDescent="0.2">
      <c r="A47" s="49">
        <v>3221</v>
      </c>
      <c r="B47" s="6" t="s">
        <v>35</v>
      </c>
      <c r="C47" s="7">
        <f>C48+C49+C50+C52</f>
        <v>1353380</v>
      </c>
      <c r="D47" s="7">
        <f>D48+D49+D50+D52</f>
        <v>0</v>
      </c>
      <c r="E47" s="7">
        <f t="shared" si="4"/>
        <v>1353380</v>
      </c>
      <c r="F47" s="7">
        <f t="shared" ref="F47:K47" si="27">F48+F49+F50+F52</f>
        <v>0</v>
      </c>
      <c r="G47" s="7">
        <f t="shared" si="27"/>
        <v>0</v>
      </c>
      <c r="H47" s="7">
        <f t="shared" si="27"/>
        <v>0</v>
      </c>
      <c r="I47" s="7">
        <f t="shared" si="27"/>
        <v>1353380</v>
      </c>
      <c r="J47" s="7">
        <f t="shared" si="27"/>
        <v>0</v>
      </c>
      <c r="K47" s="7">
        <f t="shared" si="27"/>
        <v>1353380</v>
      </c>
    </row>
    <row r="48" spans="1:11" ht="20.100000000000001" customHeight="1" x14ac:dyDescent="0.2">
      <c r="A48" s="52">
        <v>32211</v>
      </c>
      <c r="B48" s="36" t="s">
        <v>36</v>
      </c>
      <c r="C48" s="37">
        <v>538200</v>
      </c>
      <c r="D48" s="37"/>
      <c r="E48" s="37">
        <f t="shared" si="4"/>
        <v>538200</v>
      </c>
      <c r="F48" s="37">
        <v>0</v>
      </c>
      <c r="G48" s="37">
        <v>0</v>
      </c>
      <c r="H48" s="37">
        <f>F48+G48</f>
        <v>0</v>
      </c>
      <c r="I48" s="37">
        <f>C48+F48</f>
        <v>538200</v>
      </c>
      <c r="J48" s="8">
        <f>D48+G48</f>
        <v>0</v>
      </c>
      <c r="K48" s="8">
        <f>I48+J48</f>
        <v>538200</v>
      </c>
    </row>
    <row r="49" spans="1:14" ht="20.100000000000001" customHeight="1" x14ac:dyDescent="0.2">
      <c r="A49" s="52">
        <v>32212</v>
      </c>
      <c r="B49" s="36" t="s">
        <v>185</v>
      </c>
      <c r="C49" s="37">
        <v>50000</v>
      </c>
      <c r="D49" s="37"/>
      <c r="E49" s="37">
        <f t="shared" si="4"/>
        <v>50000</v>
      </c>
      <c r="F49" s="37">
        <v>0</v>
      </c>
      <c r="G49" s="37">
        <v>0</v>
      </c>
      <c r="H49" s="37">
        <f>F49+G49</f>
        <v>0</v>
      </c>
      <c r="I49" s="37">
        <f>C49+F49</f>
        <v>50000</v>
      </c>
      <c r="J49" s="8">
        <f>D49+G49</f>
        <v>0</v>
      </c>
      <c r="K49" s="8">
        <f>I49+J49</f>
        <v>50000</v>
      </c>
    </row>
    <row r="50" spans="1:14" ht="20.100000000000001" customHeight="1" x14ac:dyDescent="0.2">
      <c r="A50" s="52">
        <v>32214</v>
      </c>
      <c r="B50" s="36" t="s">
        <v>37</v>
      </c>
      <c r="C50" s="37">
        <f>C51</f>
        <v>152100</v>
      </c>
      <c r="D50" s="37">
        <f>D51</f>
        <v>0</v>
      </c>
      <c r="E50" s="37">
        <f t="shared" si="4"/>
        <v>152100</v>
      </c>
      <c r="F50" s="37">
        <f t="shared" ref="F50:K50" si="28">F51</f>
        <v>0</v>
      </c>
      <c r="G50" s="37">
        <f t="shared" si="28"/>
        <v>0</v>
      </c>
      <c r="H50" s="37">
        <f t="shared" si="28"/>
        <v>0</v>
      </c>
      <c r="I50" s="37">
        <f t="shared" si="28"/>
        <v>152100</v>
      </c>
      <c r="J50" s="37">
        <f t="shared" si="28"/>
        <v>0</v>
      </c>
      <c r="K50" s="37">
        <f t="shared" si="28"/>
        <v>152100</v>
      </c>
    </row>
    <row r="51" spans="1:14" ht="20.100000000000001" customHeight="1" x14ac:dyDescent="0.2">
      <c r="A51" s="50">
        <v>3221416</v>
      </c>
      <c r="B51" s="3" t="s">
        <v>38</v>
      </c>
      <c r="C51" s="4">
        <v>152100</v>
      </c>
      <c r="D51" s="4"/>
      <c r="E51" s="4">
        <f t="shared" si="4"/>
        <v>152100</v>
      </c>
      <c r="F51" s="8">
        <v>0</v>
      </c>
      <c r="G51" s="8">
        <v>0</v>
      </c>
      <c r="H51" s="8">
        <f>F51+G51</f>
        <v>0</v>
      </c>
      <c r="I51" s="8">
        <f>C51+F51</f>
        <v>152100</v>
      </c>
      <c r="J51" s="8">
        <f>D51+G51</f>
        <v>0</v>
      </c>
      <c r="K51" s="8">
        <f>I51+J51</f>
        <v>152100</v>
      </c>
    </row>
    <row r="52" spans="1:14" ht="20.100000000000001" customHeight="1" x14ac:dyDescent="0.2">
      <c r="A52" s="52">
        <v>32216</v>
      </c>
      <c r="B52" s="36" t="s">
        <v>39</v>
      </c>
      <c r="C52" s="37">
        <f>SUM(C53:C54)</f>
        <v>613080</v>
      </c>
      <c r="D52" s="37">
        <f>SUM(D53:D54)</f>
        <v>0</v>
      </c>
      <c r="E52" s="37">
        <f t="shared" si="4"/>
        <v>613080</v>
      </c>
      <c r="F52" s="37">
        <f t="shared" ref="F52:K52" si="29">SUM(F53:F54)</f>
        <v>0</v>
      </c>
      <c r="G52" s="37">
        <f t="shared" si="29"/>
        <v>0</v>
      </c>
      <c r="H52" s="37">
        <f t="shared" si="29"/>
        <v>0</v>
      </c>
      <c r="I52" s="37">
        <f t="shared" si="29"/>
        <v>613080</v>
      </c>
      <c r="J52" s="37">
        <f t="shared" si="29"/>
        <v>0</v>
      </c>
      <c r="K52" s="37">
        <f t="shared" si="29"/>
        <v>613080</v>
      </c>
    </row>
    <row r="53" spans="1:14" ht="20.100000000000001" customHeight="1" x14ac:dyDescent="0.2">
      <c r="A53" s="50">
        <v>3221614</v>
      </c>
      <c r="B53" s="3" t="s">
        <v>40</v>
      </c>
      <c r="C53" s="4">
        <v>380250</v>
      </c>
      <c r="D53" s="4"/>
      <c r="E53" s="4">
        <f t="shared" si="4"/>
        <v>380250</v>
      </c>
      <c r="F53" s="8">
        <v>0</v>
      </c>
      <c r="G53" s="8">
        <v>0</v>
      </c>
      <c r="H53" s="8">
        <f>F53+G53</f>
        <v>0</v>
      </c>
      <c r="I53" s="8">
        <f>C53+F53</f>
        <v>380250</v>
      </c>
      <c r="J53" s="8">
        <f>D53+G53</f>
        <v>0</v>
      </c>
      <c r="K53" s="8">
        <f>I53+J53</f>
        <v>380250</v>
      </c>
    </row>
    <row r="54" spans="1:14" ht="20.100000000000001" customHeight="1" x14ac:dyDescent="0.2">
      <c r="A54" s="50">
        <v>3221615</v>
      </c>
      <c r="B54" s="3" t="s">
        <v>41</v>
      </c>
      <c r="C54" s="4">
        <v>232830</v>
      </c>
      <c r="D54" s="4"/>
      <c r="E54" s="4">
        <f t="shared" si="4"/>
        <v>232830</v>
      </c>
      <c r="F54" s="8">
        <v>0</v>
      </c>
      <c r="G54" s="8">
        <v>0</v>
      </c>
      <c r="H54" s="8">
        <f>F54+G54</f>
        <v>0</v>
      </c>
      <c r="I54" s="8">
        <f>C54+F54</f>
        <v>232830</v>
      </c>
      <c r="J54" s="8">
        <f>D54+G54</f>
        <v>0</v>
      </c>
      <c r="K54" s="8">
        <f>I54+J54</f>
        <v>232830</v>
      </c>
    </row>
    <row r="55" spans="1:14" ht="20.100000000000001" customHeight="1" x14ac:dyDescent="0.2">
      <c r="A55" s="49">
        <v>3222</v>
      </c>
      <c r="B55" s="6" t="s">
        <v>42</v>
      </c>
      <c r="C55" s="7">
        <f>C56+C77</f>
        <v>12508450</v>
      </c>
      <c r="D55" s="7">
        <f>D56+D77</f>
        <v>0</v>
      </c>
      <c r="E55" s="7">
        <f t="shared" si="4"/>
        <v>12508450</v>
      </c>
      <c r="F55" s="7">
        <f t="shared" ref="F55:K55" si="30">F56+F77</f>
        <v>70000</v>
      </c>
      <c r="G55" s="7">
        <f t="shared" si="30"/>
        <v>0</v>
      </c>
      <c r="H55" s="7">
        <f t="shared" si="30"/>
        <v>70000</v>
      </c>
      <c r="I55" s="7">
        <f t="shared" si="30"/>
        <v>12578450</v>
      </c>
      <c r="J55" s="7">
        <f t="shared" si="30"/>
        <v>0</v>
      </c>
      <c r="K55" s="7">
        <f t="shared" si="30"/>
        <v>12578450</v>
      </c>
      <c r="N55" s="10"/>
    </row>
    <row r="56" spans="1:14" ht="20.100000000000001" customHeight="1" x14ac:dyDescent="0.2">
      <c r="A56" s="52">
        <v>32221</v>
      </c>
      <c r="B56" s="36" t="s">
        <v>43</v>
      </c>
      <c r="C56" s="37">
        <f>SUM(C57:C76)</f>
        <v>12308450</v>
      </c>
      <c r="D56" s="37">
        <f>SUM(D57:D76)</f>
        <v>0</v>
      </c>
      <c r="E56" s="37">
        <f t="shared" si="4"/>
        <v>12308450</v>
      </c>
      <c r="F56" s="37">
        <f t="shared" ref="F56:K56" si="31">SUM(F57:F76)</f>
        <v>70000</v>
      </c>
      <c r="G56" s="37">
        <f t="shared" si="31"/>
        <v>0</v>
      </c>
      <c r="H56" s="37">
        <f t="shared" si="31"/>
        <v>70000</v>
      </c>
      <c r="I56" s="37">
        <f t="shared" si="31"/>
        <v>12378450</v>
      </c>
      <c r="J56" s="37">
        <f t="shared" si="31"/>
        <v>0</v>
      </c>
      <c r="K56" s="37">
        <f t="shared" si="31"/>
        <v>12378450</v>
      </c>
    </row>
    <row r="57" spans="1:14" ht="20.100000000000001" customHeight="1" x14ac:dyDescent="0.2">
      <c r="A57" s="50">
        <v>3222101</v>
      </c>
      <c r="B57" s="3" t="s">
        <v>44</v>
      </c>
      <c r="C57" s="4">
        <v>0</v>
      </c>
      <c r="D57" s="4"/>
      <c r="E57" s="4">
        <f t="shared" si="4"/>
        <v>0</v>
      </c>
      <c r="F57" s="8">
        <v>0</v>
      </c>
      <c r="G57" s="8">
        <v>0</v>
      </c>
      <c r="H57" s="8">
        <f t="shared" ref="H57:H91" si="32">F57+G57</f>
        <v>0</v>
      </c>
      <c r="I57" s="8">
        <f t="shared" ref="I57:I76" si="33">C57+F57</f>
        <v>0</v>
      </c>
      <c r="J57" s="8">
        <f t="shared" ref="J57:J91" si="34">D57+G57</f>
        <v>0</v>
      </c>
      <c r="K57" s="8">
        <f t="shared" ref="K57:K91" si="35">I57+J57</f>
        <v>0</v>
      </c>
    </row>
    <row r="58" spans="1:14" ht="20.100000000000001" customHeight="1" x14ac:dyDescent="0.2">
      <c r="A58" s="50">
        <v>3222102</v>
      </c>
      <c r="B58" s="3" t="s">
        <v>45</v>
      </c>
      <c r="C58" s="4">
        <v>1137500</v>
      </c>
      <c r="D58" s="4"/>
      <c r="E58" s="4">
        <f t="shared" si="4"/>
        <v>1137500</v>
      </c>
      <c r="F58" s="8">
        <v>67500</v>
      </c>
      <c r="G58" s="8">
        <v>0</v>
      </c>
      <c r="H58" s="8">
        <f t="shared" si="32"/>
        <v>67500</v>
      </c>
      <c r="I58" s="8">
        <f t="shared" si="33"/>
        <v>1205000</v>
      </c>
      <c r="J58" s="8">
        <f t="shared" si="34"/>
        <v>0</v>
      </c>
      <c r="K58" s="8">
        <f t="shared" si="35"/>
        <v>1205000</v>
      </c>
      <c r="M58" s="10"/>
    </row>
    <row r="59" spans="1:14" ht="20.100000000000001" customHeight="1" x14ac:dyDescent="0.2">
      <c r="A59" s="50">
        <v>3222103</v>
      </c>
      <c r="B59" s="3" t="s">
        <v>46</v>
      </c>
      <c r="C59" s="4">
        <v>330000</v>
      </c>
      <c r="D59" s="4"/>
      <c r="E59" s="4">
        <f t="shared" si="4"/>
        <v>330000</v>
      </c>
      <c r="F59" s="8">
        <v>0</v>
      </c>
      <c r="G59" s="8">
        <v>0</v>
      </c>
      <c r="H59" s="8">
        <f t="shared" si="32"/>
        <v>0</v>
      </c>
      <c r="I59" s="8">
        <f t="shared" si="33"/>
        <v>330000</v>
      </c>
      <c r="J59" s="8">
        <f t="shared" si="34"/>
        <v>0</v>
      </c>
      <c r="K59" s="8">
        <f t="shared" si="35"/>
        <v>330000</v>
      </c>
    </row>
    <row r="60" spans="1:14" ht="20.100000000000001" customHeight="1" x14ac:dyDescent="0.2">
      <c r="A60" s="50">
        <v>3222104</v>
      </c>
      <c r="B60" s="3" t="s">
        <v>48</v>
      </c>
      <c r="C60" s="4">
        <v>175000</v>
      </c>
      <c r="D60" s="4"/>
      <c r="E60" s="4">
        <f t="shared" si="4"/>
        <v>175000</v>
      </c>
      <c r="F60" s="8">
        <v>0</v>
      </c>
      <c r="G60" s="8">
        <v>0</v>
      </c>
      <c r="H60" s="8">
        <f t="shared" si="32"/>
        <v>0</v>
      </c>
      <c r="I60" s="8">
        <f t="shared" si="33"/>
        <v>175000</v>
      </c>
      <c r="J60" s="8">
        <f t="shared" si="34"/>
        <v>0</v>
      </c>
      <c r="K60" s="8">
        <f t="shared" si="35"/>
        <v>175000</v>
      </c>
    </row>
    <row r="61" spans="1:14" ht="20.100000000000001" customHeight="1" x14ac:dyDescent="0.2">
      <c r="A61" s="50">
        <v>3222105</v>
      </c>
      <c r="B61" s="3" t="s">
        <v>186</v>
      </c>
      <c r="C61" s="4">
        <v>1904500</v>
      </c>
      <c r="D61" s="4"/>
      <c r="E61" s="4">
        <f t="shared" si="4"/>
        <v>1904500</v>
      </c>
      <c r="F61" s="8">
        <v>0</v>
      </c>
      <c r="G61" s="8">
        <v>0</v>
      </c>
      <c r="H61" s="8">
        <f t="shared" si="32"/>
        <v>0</v>
      </c>
      <c r="I61" s="8">
        <f t="shared" si="33"/>
        <v>1904500</v>
      </c>
      <c r="J61" s="8">
        <f t="shared" si="34"/>
        <v>0</v>
      </c>
      <c r="K61" s="8">
        <f t="shared" si="35"/>
        <v>1904500</v>
      </c>
    </row>
    <row r="62" spans="1:14" ht="20.100000000000001" customHeight="1" x14ac:dyDescent="0.2">
      <c r="A62" s="50">
        <v>3222106</v>
      </c>
      <c r="B62" s="3" t="s">
        <v>187</v>
      </c>
      <c r="C62" s="4">
        <v>1142500</v>
      </c>
      <c r="D62" s="4"/>
      <c r="E62" s="4">
        <f t="shared" si="4"/>
        <v>1142500</v>
      </c>
      <c r="F62" s="8">
        <v>0</v>
      </c>
      <c r="G62" s="8">
        <v>0</v>
      </c>
      <c r="H62" s="8">
        <f t="shared" si="32"/>
        <v>0</v>
      </c>
      <c r="I62" s="8">
        <f t="shared" si="33"/>
        <v>1142500</v>
      </c>
      <c r="J62" s="8">
        <f t="shared" si="34"/>
        <v>0</v>
      </c>
      <c r="K62" s="8">
        <f t="shared" si="35"/>
        <v>1142500</v>
      </c>
    </row>
    <row r="63" spans="1:14" ht="20.100000000000001" customHeight="1" x14ac:dyDescent="0.2">
      <c r="A63" s="50">
        <v>3222107</v>
      </c>
      <c r="B63" s="3" t="s">
        <v>49</v>
      </c>
      <c r="C63" s="4">
        <v>31250</v>
      </c>
      <c r="D63" s="4"/>
      <c r="E63" s="4">
        <f t="shared" si="4"/>
        <v>31250</v>
      </c>
      <c r="F63" s="8">
        <v>0</v>
      </c>
      <c r="G63" s="8">
        <v>0</v>
      </c>
      <c r="H63" s="8">
        <f t="shared" si="32"/>
        <v>0</v>
      </c>
      <c r="I63" s="8">
        <f t="shared" si="33"/>
        <v>31250</v>
      </c>
      <c r="J63" s="8">
        <f t="shared" si="34"/>
        <v>0</v>
      </c>
      <c r="K63" s="8">
        <f t="shared" si="35"/>
        <v>31250</v>
      </c>
    </row>
    <row r="64" spans="1:14" ht="20.100000000000001" customHeight="1" x14ac:dyDescent="0.2">
      <c r="A64" s="50">
        <v>3222108</v>
      </c>
      <c r="B64" s="3" t="s">
        <v>50</v>
      </c>
      <c r="C64" s="4">
        <v>206250</v>
      </c>
      <c r="D64" s="4"/>
      <c r="E64" s="4">
        <f t="shared" si="4"/>
        <v>206250</v>
      </c>
      <c r="F64" s="8">
        <v>0</v>
      </c>
      <c r="G64" s="8">
        <v>0</v>
      </c>
      <c r="H64" s="8">
        <f t="shared" si="32"/>
        <v>0</v>
      </c>
      <c r="I64" s="8">
        <f t="shared" si="33"/>
        <v>206250</v>
      </c>
      <c r="J64" s="8">
        <f t="shared" si="34"/>
        <v>0</v>
      </c>
      <c r="K64" s="8">
        <f t="shared" si="35"/>
        <v>206250</v>
      </c>
    </row>
    <row r="65" spans="1:11" ht="20.100000000000001" customHeight="1" x14ac:dyDescent="0.2">
      <c r="A65" s="50">
        <v>3222109</v>
      </c>
      <c r="B65" s="3" t="s">
        <v>51</v>
      </c>
      <c r="C65" s="4">
        <v>210000</v>
      </c>
      <c r="D65" s="4"/>
      <c r="E65" s="4">
        <f t="shared" si="4"/>
        <v>210000</v>
      </c>
      <c r="F65" s="8">
        <v>0</v>
      </c>
      <c r="G65" s="8">
        <v>0</v>
      </c>
      <c r="H65" s="8">
        <f t="shared" si="32"/>
        <v>0</v>
      </c>
      <c r="I65" s="8">
        <f t="shared" si="33"/>
        <v>210000</v>
      </c>
      <c r="J65" s="8">
        <f t="shared" si="34"/>
        <v>0</v>
      </c>
      <c r="K65" s="8">
        <f t="shared" si="35"/>
        <v>210000</v>
      </c>
    </row>
    <row r="66" spans="1:11" ht="20.100000000000001" customHeight="1" x14ac:dyDescent="0.2">
      <c r="A66" s="50">
        <v>3222110</v>
      </c>
      <c r="B66" s="3" t="s">
        <v>188</v>
      </c>
      <c r="C66" s="4">
        <v>300000</v>
      </c>
      <c r="D66" s="4"/>
      <c r="E66" s="4">
        <f t="shared" si="4"/>
        <v>300000</v>
      </c>
      <c r="F66" s="8">
        <v>0</v>
      </c>
      <c r="G66" s="8">
        <v>0</v>
      </c>
      <c r="H66" s="8">
        <f t="shared" si="32"/>
        <v>0</v>
      </c>
      <c r="I66" s="8">
        <f t="shared" si="33"/>
        <v>300000</v>
      </c>
      <c r="J66" s="8">
        <f t="shared" si="34"/>
        <v>0</v>
      </c>
      <c r="K66" s="8">
        <f t="shared" si="35"/>
        <v>300000</v>
      </c>
    </row>
    <row r="67" spans="1:11" ht="20.100000000000001" customHeight="1" x14ac:dyDescent="0.2">
      <c r="A67" s="50">
        <v>3222111</v>
      </c>
      <c r="B67" s="3" t="s">
        <v>52</v>
      </c>
      <c r="C67" s="4">
        <v>698250</v>
      </c>
      <c r="D67" s="4"/>
      <c r="E67" s="4">
        <f t="shared" si="4"/>
        <v>698250</v>
      </c>
      <c r="F67" s="8">
        <v>0</v>
      </c>
      <c r="G67" s="8">
        <v>0</v>
      </c>
      <c r="H67" s="8">
        <f t="shared" si="32"/>
        <v>0</v>
      </c>
      <c r="I67" s="8">
        <f t="shared" si="33"/>
        <v>698250</v>
      </c>
      <c r="J67" s="8">
        <f t="shared" si="34"/>
        <v>0</v>
      </c>
      <c r="K67" s="8">
        <f t="shared" si="35"/>
        <v>698250</v>
      </c>
    </row>
    <row r="68" spans="1:11" ht="20.100000000000001" customHeight="1" x14ac:dyDescent="0.2">
      <c r="A68" s="50">
        <v>3222112</v>
      </c>
      <c r="B68" s="3" t="s">
        <v>142</v>
      </c>
      <c r="C68" s="4">
        <v>99450</v>
      </c>
      <c r="D68" s="4"/>
      <c r="E68" s="4">
        <f t="shared" si="4"/>
        <v>99450</v>
      </c>
      <c r="F68" s="8">
        <v>0</v>
      </c>
      <c r="G68" s="8">
        <v>0</v>
      </c>
      <c r="H68" s="8">
        <f t="shared" si="32"/>
        <v>0</v>
      </c>
      <c r="I68" s="8">
        <f t="shared" si="33"/>
        <v>99450</v>
      </c>
      <c r="J68" s="8">
        <f t="shared" si="34"/>
        <v>0</v>
      </c>
      <c r="K68" s="8">
        <f t="shared" si="35"/>
        <v>99450</v>
      </c>
    </row>
    <row r="69" spans="1:11" ht="20.100000000000001" customHeight="1" x14ac:dyDescent="0.2">
      <c r="A69" s="50">
        <v>3222120</v>
      </c>
      <c r="B69" s="3" t="s">
        <v>53</v>
      </c>
      <c r="C69" s="4">
        <v>145000</v>
      </c>
      <c r="D69" s="4"/>
      <c r="E69" s="4">
        <f t="shared" si="4"/>
        <v>145000</v>
      </c>
      <c r="F69" s="8">
        <v>0</v>
      </c>
      <c r="G69" s="8">
        <v>0</v>
      </c>
      <c r="H69" s="8">
        <f t="shared" si="32"/>
        <v>0</v>
      </c>
      <c r="I69" s="8">
        <f t="shared" si="33"/>
        <v>145000</v>
      </c>
      <c r="J69" s="8">
        <f t="shared" si="34"/>
        <v>0</v>
      </c>
      <c r="K69" s="8">
        <f t="shared" si="35"/>
        <v>145000</v>
      </c>
    </row>
    <row r="70" spans="1:11" ht="20.100000000000001" customHeight="1" x14ac:dyDescent="0.2">
      <c r="A70" s="50">
        <v>3222133</v>
      </c>
      <c r="B70" s="3" t="s">
        <v>189</v>
      </c>
      <c r="C70" s="4">
        <v>3371250</v>
      </c>
      <c r="D70" s="4"/>
      <c r="E70" s="4">
        <f t="shared" ref="E70:E133" si="36">C70+D70</f>
        <v>3371250</v>
      </c>
      <c r="F70" s="8">
        <v>2500</v>
      </c>
      <c r="G70" s="8">
        <v>0</v>
      </c>
      <c r="H70" s="8">
        <f t="shared" si="32"/>
        <v>2500</v>
      </c>
      <c r="I70" s="8">
        <f t="shared" si="33"/>
        <v>3373750</v>
      </c>
      <c r="J70" s="8">
        <f t="shared" si="34"/>
        <v>0</v>
      </c>
      <c r="K70" s="8">
        <f t="shared" si="35"/>
        <v>3373750</v>
      </c>
    </row>
    <row r="71" spans="1:11" ht="20.100000000000001" customHeight="1" x14ac:dyDescent="0.2">
      <c r="A71" s="50">
        <v>3222135</v>
      </c>
      <c r="B71" s="3" t="s">
        <v>190</v>
      </c>
      <c r="C71" s="4">
        <v>287500</v>
      </c>
      <c r="D71" s="4"/>
      <c r="E71" s="4">
        <f t="shared" si="36"/>
        <v>287500</v>
      </c>
      <c r="F71" s="8">
        <v>0</v>
      </c>
      <c r="G71" s="8">
        <v>0</v>
      </c>
      <c r="H71" s="8">
        <f t="shared" si="32"/>
        <v>0</v>
      </c>
      <c r="I71" s="8">
        <f t="shared" si="33"/>
        <v>287500</v>
      </c>
      <c r="J71" s="8">
        <f t="shared" si="34"/>
        <v>0</v>
      </c>
      <c r="K71" s="8">
        <f t="shared" si="35"/>
        <v>287500</v>
      </c>
    </row>
    <row r="72" spans="1:11" ht="20.100000000000001" customHeight="1" x14ac:dyDescent="0.2">
      <c r="A72" s="50">
        <v>3222137</v>
      </c>
      <c r="B72" s="3" t="s">
        <v>54</v>
      </c>
      <c r="C72" s="4">
        <v>125000</v>
      </c>
      <c r="D72" s="4"/>
      <c r="E72" s="4">
        <f t="shared" si="36"/>
        <v>125000</v>
      </c>
      <c r="F72" s="8">
        <v>0</v>
      </c>
      <c r="G72" s="8">
        <v>0</v>
      </c>
      <c r="H72" s="8">
        <f t="shared" si="32"/>
        <v>0</v>
      </c>
      <c r="I72" s="8">
        <f t="shared" si="33"/>
        <v>125000</v>
      </c>
      <c r="J72" s="8">
        <f t="shared" si="34"/>
        <v>0</v>
      </c>
      <c r="K72" s="8">
        <f t="shared" si="35"/>
        <v>125000</v>
      </c>
    </row>
    <row r="73" spans="1:11" ht="20.100000000000001" customHeight="1" x14ac:dyDescent="0.2">
      <c r="A73" s="50">
        <v>3222138</v>
      </c>
      <c r="B73" s="3" t="s">
        <v>191</v>
      </c>
      <c r="C73" s="4">
        <v>292500</v>
      </c>
      <c r="D73" s="4"/>
      <c r="E73" s="4">
        <f t="shared" si="36"/>
        <v>292500</v>
      </c>
      <c r="F73" s="8">
        <v>0</v>
      </c>
      <c r="G73" s="8">
        <v>0</v>
      </c>
      <c r="H73" s="8">
        <f t="shared" si="32"/>
        <v>0</v>
      </c>
      <c r="I73" s="8">
        <f t="shared" si="33"/>
        <v>292500</v>
      </c>
      <c r="J73" s="8">
        <f t="shared" si="34"/>
        <v>0</v>
      </c>
      <c r="K73" s="8">
        <f t="shared" si="35"/>
        <v>292500</v>
      </c>
    </row>
    <row r="74" spans="1:11" ht="20.100000000000001" customHeight="1" x14ac:dyDescent="0.2">
      <c r="A74" s="50">
        <v>3222139</v>
      </c>
      <c r="B74" s="3" t="s">
        <v>55</v>
      </c>
      <c r="C74" s="4">
        <v>765000</v>
      </c>
      <c r="D74" s="4"/>
      <c r="E74" s="4">
        <f t="shared" si="36"/>
        <v>765000</v>
      </c>
      <c r="F74" s="8">
        <v>0</v>
      </c>
      <c r="G74" s="8">
        <v>0</v>
      </c>
      <c r="H74" s="8">
        <f t="shared" si="32"/>
        <v>0</v>
      </c>
      <c r="I74" s="8">
        <f t="shared" si="33"/>
        <v>765000</v>
      </c>
      <c r="J74" s="8">
        <f t="shared" si="34"/>
        <v>0</v>
      </c>
      <c r="K74" s="8">
        <f t="shared" si="35"/>
        <v>765000</v>
      </c>
    </row>
    <row r="75" spans="1:11" ht="20.100000000000001" customHeight="1" x14ac:dyDescent="0.2">
      <c r="A75" s="50">
        <v>3222140</v>
      </c>
      <c r="B75" s="3" t="s">
        <v>259</v>
      </c>
      <c r="C75" s="4">
        <v>837500</v>
      </c>
      <c r="D75" s="4"/>
      <c r="E75" s="4">
        <f t="shared" si="36"/>
        <v>837500</v>
      </c>
      <c r="F75" s="8">
        <v>0</v>
      </c>
      <c r="G75" s="8">
        <v>0</v>
      </c>
      <c r="H75" s="8">
        <f t="shared" si="32"/>
        <v>0</v>
      </c>
      <c r="I75" s="8">
        <f t="shared" si="33"/>
        <v>837500</v>
      </c>
      <c r="J75" s="8">
        <f t="shared" si="34"/>
        <v>0</v>
      </c>
      <c r="K75" s="8">
        <f t="shared" si="35"/>
        <v>837500</v>
      </c>
    </row>
    <row r="76" spans="1:11" ht="20.100000000000001" customHeight="1" x14ac:dyDescent="0.2">
      <c r="A76" s="50">
        <v>3222141</v>
      </c>
      <c r="B76" s="3" t="s">
        <v>47</v>
      </c>
      <c r="C76" s="4">
        <v>250000</v>
      </c>
      <c r="D76" s="4"/>
      <c r="E76" s="4">
        <f t="shared" si="36"/>
        <v>250000</v>
      </c>
      <c r="F76" s="8">
        <v>0</v>
      </c>
      <c r="G76" s="8">
        <v>0</v>
      </c>
      <c r="H76" s="8">
        <f t="shared" si="32"/>
        <v>0</v>
      </c>
      <c r="I76" s="8">
        <f t="shared" si="33"/>
        <v>250000</v>
      </c>
      <c r="J76" s="8">
        <f t="shared" si="34"/>
        <v>0</v>
      </c>
      <c r="K76" s="8">
        <f t="shared" si="35"/>
        <v>250000</v>
      </c>
    </row>
    <row r="77" spans="1:11" ht="20.100000000000001" customHeight="1" x14ac:dyDescent="0.2">
      <c r="A77" s="52">
        <v>32229</v>
      </c>
      <c r="B77" s="36" t="s">
        <v>56</v>
      </c>
      <c r="C77" s="37">
        <f>C78</f>
        <v>200000</v>
      </c>
      <c r="D77" s="37">
        <f>D78</f>
        <v>0</v>
      </c>
      <c r="E77" s="37">
        <f t="shared" si="36"/>
        <v>200000</v>
      </c>
      <c r="F77" s="37">
        <f t="shared" ref="F77:K77" si="37">F78</f>
        <v>0</v>
      </c>
      <c r="G77" s="37">
        <f t="shared" si="37"/>
        <v>0</v>
      </c>
      <c r="H77" s="37">
        <f t="shared" si="37"/>
        <v>0</v>
      </c>
      <c r="I77" s="37">
        <f t="shared" si="37"/>
        <v>200000</v>
      </c>
      <c r="J77" s="37">
        <f t="shared" si="37"/>
        <v>0</v>
      </c>
      <c r="K77" s="37">
        <f t="shared" si="37"/>
        <v>200000</v>
      </c>
    </row>
    <row r="78" spans="1:11" ht="20.100000000000001" customHeight="1" x14ac:dyDescent="0.2">
      <c r="A78" s="50">
        <v>3222921</v>
      </c>
      <c r="B78" s="3" t="s">
        <v>57</v>
      </c>
      <c r="C78" s="4">
        <v>200000</v>
      </c>
      <c r="D78" s="4"/>
      <c r="E78" s="4">
        <f t="shared" si="36"/>
        <v>200000</v>
      </c>
      <c r="F78" s="8">
        <v>0</v>
      </c>
      <c r="G78" s="8">
        <v>0</v>
      </c>
      <c r="H78" s="8">
        <f t="shared" si="32"/>
        <v>0</v>
      </c>
      <c r="I78" s="8">
        <f>C78+F78</f>
        <v>200000</v>
      </c>
      <c r="J78" s="8">
        <f t="shared" si="34"/>
        <v>0</v>
      </c>
      <c r="K78" s="8">
        <f t="shared" si="35"/>
        <v>200000</v>
      </c>
    </row>
    <row r="79" spans="1:11" ht="20.100000000000001" customHeight="1" x14ac:dyDescent="0.2">
      <c r="A79" s="49">
        <v>3223</v>
      </c>
      <c r="B79" s="6" t="s">
        <v>58</v>
      </c>
      <c r="C79" s="7">
        <f>SUM(C80:C83)</f>
        <v>1893700</v>
      </c>
      <c r="D79" s="7">
        <f>SUM(D80:D83)</f>
        <v>0</v>
      </c>
      <c r="E79" s="7">
        <f t="shared" si="36"/>
        <v>1893700</v>
      </c>
      <c r="F79" s="7">
        <f t="shared" ref="F79:K79" si="38">SUM(F80:F83)</f>
        <v>0</v>
      </c>
      <c r="G79" s="7">
        <f t="shared" si="38"/>
        <v>0</v>
      </c>
      <c r="H79" s="7">
        <f t="shared" si="38"/>
        <v>0</v>
      </c>
      <c r="I79" s="7">
        <f t="shared" si="38"/>
        <v>1893700</v>
      </c>
      <c r="J79" s="7">
        <f t="shared" si="38"/>
        <v>0</v>
      </c>
      <c r="K79" s="7">
        <f t="shared" si="38"/>
        <v>1893700</v>
      </c>
    </row>
    <row r="80" spans="1:11" ht="20.100000000000001" customHeight="1" x14ac:dyDescent="0.2">
      <c r="A80" s="50">
        <v>32231</v>
      </c>
      <c r="B80" s="3" t="s">
        <v>59</v>
      </c>
      <c r="C80" s="4">
        <v>748800</v>
      </c>
      <c r="D80" s="4"/>
      <c r="E80" s="4">
        <f t="shared" si="36"/>
        <v>748800</v>
      </c>
      <c r="F80" s="8">
        <v>0</v>
      </c>
      <c r="G80" s="8">
        <v>0</v>
      </c>
      <c r="H80" s="8">
        <f t="shared" si="32"/>
        <v>0</v>
      </c>
      <c r="I80" s="8">
        <f>C80+F80</f>
        <v>748800</v>
      </c>
      <c r="J80" s="8">
        <f t="shared" si="34"/>
        <v>0</v>
      </c>
      <c r="K80" s="8">
        <f t="shared" si="35"/>
        <v>748800</v>
      </c>
    </row>
    <row r="81" spans="1:11" ht="20.100000000000001" customHeight="1" x14ac:dyDescent="0.2">
      <c r="A81" s="50">
        <v>32232</v>
      </c>
      <c r="B81" s="3" t="s">
        <v>60</v>
      </c>
      <c r="C81" s="8">
        <v>10000</v>
      </c>
      <c r="D81" s="8"/>
      <c r="E81" s="8">
        <f t="shared" si="36"/>
        <v>10000</v>
      </c>
      <c r="F81" s="8">
        <v>0</v>
      </c>
      <c r="G81" s="8">
        <v>0</v>
      </c>
      <c r="H81" s="8">
        <f t="shared" si="32"/>
        <v>0</v>
      </c>
      <c r="I81" s="8">
        <f>C81+F81</f>
        <v>10000</v>
      </c>
      <c r="J81" s="8">
        <f t="shared" si="34"/>
        <v>0</v>
      </c>
      <c r="K81" s="8">
        <f t="shared" si="35"/>
        <v>10000</v>
      </c>
    </row>
    <row r="82" spans="1:11" ht="20.100000000000001" customHeight="1" x14ac:dyDescent="0.2">
      <c r="A82" s="50">
        <v>32233</v>
      </c>
      <c r="B82" s="3" t="s">
        <v>61</v>
      </c>
      <c r="C82" s="4">
        <v>690300</v>
      </c>
      <c r="D82" s="4"/>
      <c r="E82" s="4">
        <f t="shared" si="36"/>
        <v>690300</v>
      </c>
      <c r="F82" s="8">
        <v>0</v>
      </c>
      <c r="G82" s="8">
        <v>0</v>
      </c>
      <c r="H82" s="8">
        <f t="shared" si="32"/>
        <v>0</v>
      </c>
      <c r="I82" s="8">
        <f>C82+F82</f>
        <v>690300</v>
      </c>
      <c r="J82" s="8">
        <f t="shared" si="34"/>
        <v>0</v>
      </c>
      <c r="K82" s="8">
        <f t="shared" si="35"/>
        <v>690300</v>
      </c>
    </row>
    <row r="83" spans="1:11" ht="20.100000000000001" customHeight="1" x14ac:dyDescent="0.2">
      <c r="A83" s="50">
        <v>32234</v>
      </c>
      <c r="B83" s="3" t="s">
        <v>62</v>
      </c>
      <c r="C83" s="4">
        <v>444600</v>
      </c>
      <c r="D83" s="4"/>
      <c r="E83" s="4">
        <f t="shared" si="36"/>
        <v>444600</v>
      </c>
      <c r="F83" s="8">
        <v>0</v>
      </c>
      <c r="G83" s="8">
        <v>0</v>
      </c>
      <c r="H83" s="8">
        <f t="shared" si="32"/>
        <v>0</v>
      </c>
      <c r="I83" s="8">
        <f>C83+F83</f>
        <v>444600</v>
      </c>
      <c r="J83" s="8">
        <f t="shared" si="34"/>
        <v>0</v>
      </c>
      <c r="K83" s="8">
        <f t="shared" si="35"/>
        <v>444600</v>
      </c>
    </row>
    <row r="84" spans="1:11" ht="20.100000000000001" customHeight="1" x14ac:dyDescent="0.2">
      <c r="A84" s="49">
        <v>3224</v>
      </c>
      <c r="B84" s="6" t="s">
        <v>192</v>
      </c>
      <c r="C84" s="7">
        <f>SUM(C85:C86)</f>
        <v>972100</v>
      </c>
      <c r="D84" s="7">
        <f>SUM(D85:D86)</f>
        <v>0</v>
      </c>
      <c r="E84" s="7">
        <f t="shared" si="36"/>
        <v>972100</v>
      </c>
      <c r="F84" s="7">
        <f t="shared" ref="F84:K84" si="39">SUM(F85:F86)</f>
        <v>0</v>
      </c>
      <c r="G84" s="7">
        <f t="shared" si="39"/>
        <v>0</v>
      </c>
      <c r="H84" s="7">
        <f t="shared" si="39"/>
        <v>0</v>
      </c>
      <c r="I84" s="7">
        <f t="shared" si="39"/>
        <v>972100</v>
      </c>
      <c r="J84" s="7">
        <f t="shared" si="39"/>
        <v>0</v>
      </c>
      <c r="K84" s="7">
        <f t="shared" si="39"/>
        <v>972100</v>
      </c>
    </row>
    <row r="85" spans="1:11" ht="20.100000000000001" customHeight="1" x14ac:dyDescent="0.2">
      <c r="A85" s="50">
        <v>32242</v>
      </c>
      <c r="B85" s="3" t="s">
        <v>193</v>
      </c>
      <c r="C85" s="4">
        <v>820000</v>
      </c>
      <c r="D85" s="4"/>
      <c r="E85" s="4">
        <f t="shared" si="36"/>
        <v>820000</v>
      </c>
      <c r="F85" s="8">
        <v>0</v>
      </c>
      <c r="G85" s="8">
        <v>0</v>
      </c>
      <c r="H85" s="8">
        <f t="shared" si="32"/>
        <v>0</v>
      </c>
      <c r="I85" s="8">
        <f>C85+F85</f>
        <v>820000</v>
      </c>
      <c r="J85" s="8">
        <f t="shared" si="34"/>
        <v>0</v>
      </c>
      <c r="K85" s="8">
        <f t="shared" si="35"/>
        <v>820000</v>
      </c>
    </row>
    <row r="86" spans="1:11" ht="20.100000000000001" customHeight="1" x14ac:dyDescent="0.2">
      <c r="A86" s="50">
        <v>32244</v>
      </c>
      <c r="B86" s="3" t="s">
        <v>194</v>
      </c>
      <c r="C86" s="4">
        <v>152100</v>
      </c>
      <c r="D86" s="4"/>
      <c r="E86" s="4">
        <f t="shared" si="36"/>
        <v>152100</v>
      </c>
      <c r="F86" s="8">
        <v>0</v>
      </c>
      <c r="G86" s="8">
        <v>0</v>
      </c>
      <c r="H86" s="8">
        <f t="shared" si="32"/>
        <v>0</v>
      </c>
      <c r="I86" s="8">
        <f>C86+F86</f>
        <v>152100</v>
      </c>
      <c r="J86" s="8">
        <f t="shared" si="34"/>
        <v>0</v>
      </c>
      <c r="K86" s="8">
        <f t="shared" si="35"/>
        <v>152100</v>
      </c>
    </row>
    <row r="87" spans="1:11" ht="20.100000000000001" customHeight="1" x14ac:dyDescent="0.2">
      <c r="A87" s="49">
        <v>3225</v>
      </c>
      <c r="B87" s="6" t="s">
        <v>63</v>
      </c>
      <c r="C87" s="7">
        <f>SUM(C88:C89)</f>
        <v>269100</v>
      </c>
      <c r="D87" s="7">
        <f>SUM(D88:D89)</f>
        <v>0</v>
      </c>
      <c r="E87" s="7">
        <f t="shared" si="36"/>
        <v>269100</v>
      </c>
      <c r="F87" s="7">
        <f t="shared" ref="F87:K87" si="40">SUM(F88:F89)</f>
        <v>0</v>
      </c>
      <c r="G87" s="7">
        <f t="shared" si="40"/>
        <v>0</v>
      </c>
      <c r="H87" s="7">
        <f t="shared" si="40"/>
        <v>0</v>
      </c>
      <c r="I87" s="7">
        <f t="shared" si="40"/>
        <v>269100</v>
      </c>
      <c r="J87" s="7">
        <f t="shared" si="40"/>
        <v>0</v>
      </c>
      <c r="K87" s="7">
        <f t="shared" si="40"/>
        <v>269100</v>
      </c>
    </row>
    <row r="88" spans="1:11" ht="20.100000000000001" customHeight="1" x14ac:dyDescent="0.2">
      <c r="A88" s="50">
        <v>32251</v>
      </c>
      <c r="B88" s="3" t="s">
        <v>64</v>
      </c>
      <c r="C88" s="4">
        <v>222300</v>
      </c>
      <c r="D88" s="4"/>
      <c r="E88" s="4">
        <f t="shared" si="36"/>
        <v>222300</v>
      </c>
      <c r="F88" s="8">
        <v>0</v>
      </c>
      <c r="G88" s="8">
        <v>0</v>
      </c>
      <c r="H88" s="8">
        <f t="shared" si="32"/>
        <v>0</v>
      </c>
      <c r="I88" s="8">
        <f>C88+F88</f>
        <v>222300</v>
      </c>
      <c r="J88" s="8">
        <f t="shared" si="34"/>
        <v>0</v>
      </c>
      <c r="K88" s="8">
        <f t="shared" si="35"/>
        <v>222300</v>
      </c>
    </row>
    <row r="89" spans="1:11" ht="20.100000000000001" customHeight="1" x14ac:dyDescent="0.2">
      <c r="A89" s="50">
        <v>32252</v>
      </c>
      <c r="B89" s="3" t="s">
        <v>65</v>
      </c>
      <c r="C89" s="4">
        <v>46800</v>
      </c>
      <c r="D89" s="4"/>
      <c r="E89" s="4">
        <f t="shared" si="36"/>
        <v>46800</v>
      </c>
      <c r="F89" s="8">
        <v>0</v>
      </c>
      <c r="G89" s="8">
        <v>0</v>
      </c>
      <c r="H89" s="8">
        <f t="shared" si="32"/>
        <v>0</v>
      </c>
      <c r="I89" s="8">
        <f>C89+F89</f>
        <v>46800</v>
      </c>
      <c r="J89" s="8">
        <f t="shared" si="34"/>
        <v>0</v>
      </c>
      <c r="K89" s="8">
        <f t="shared" si="35"/>
        <v>46800</v>
      </c>
    </row>
    <row r="90" spans="1:11" ht="20.100000000000001" customHeight="1" x14ac:dyDescent="0.2">
      <c r="A90" s="49">
        <v>3227</v>
      </c>
      <c r="B90" s="6" t="s">
        <v>66</v>
      </c>
      <c r="C90" s="7">
        <f>C91</f>
        <v>175500</v>
      </c>
      <c r="D90" s="7">
        <f>D91</f>
        <v>0</v>
      </c>
      <c r="E90" s="7">
        <f t="shared" si="36"/>
        <v>175500</v>
      </c>
      <c r="F90" s="7">
        <f t="shared" ref="F90:K90" si="41">F91</f>
        <v>0</v>
      </c>
      <c r="G90" s="7">
        <f t="shared" si="41"/>
        <v>0</v>
      </c>
      <c r="H90" s="7">
        <f t="shared" si="41"/>
        <v>0</v>
      </c>
      <c r="I90" s="7">
        <f t="shared" si="41"/>
        <v>175500</v>
      </c>
      <c r="J90" s="7">
        <f t="shared" si="41"/>
        <v>0</v>
      </c>
      <c r="K90" s="7">
        <f t="shared" si="41"/>
        <v>175500</v>
      </c>
    </row>
    <row r="91" spans="1:11" ht="20.100000000000001" customHeight="1" x14ac:dyDescent="0.2">
      <c r="A91" s="50">
        <v>32271</v>
      </c>
      <c r="B91" s="3" t="s">
        <v>66</v>
      </c>
      <c r="C91" s="4">
        <v>175500</v>
      </c>
      <c r="D91" s="4"/>
      <c r="E91" s="4">
        <f t="shared" si="36"/>
        <v>175500</v>
      </c>
      <c r="F91" s="8">
        <v>0</v>
      </c>
      <c r="G91" s="8">
        <v>0</v>
      </c>
      <c r="H91" s="8">
        <f t="shared" si="32"/>
        <v>0</v>
      </c>
      <c r="I91" s="8">
        <f>C91+F91</f>
        <v>175500</v>
      </c>
      <c r="J91" s="8">
        <f t="shared" si="34"/>
        <v>0</v>
      </c>
      <c r="K91" s="8">
        <f t="shared" si="35"/>
        <v>175500</v>
      </c>
    </row>
    <row r="92" spans="1:11" ht="20.100000000000001" customHeight="1" x14ac:dyDescent="0.2">
      <c r="A92" s="48">
        <v>323</v>
      </c>
      <c r="B92" s="13" t="s">
        <v>67</v>
      </c>
      <c r="C92" s="14">
        <f>C93+C97+C111+C113+C123+C128+C136+C148+C152</f>
        <v>11515540</v>
      </c>
      <c r="D92" s="14">
        <f>D93+D97+D111+D113+D123+D128+D136+D148+D152</f>
        <v>1194174.8</v>
      </c>
      <c r="E92" s="14">
        <f t="shared" si="36"/>
        <v>12709714.800000001</v>
      </c>
      <c r="F92" s="14">
        <f t="shared" ref="F92:K92" si="42">F93+F97+F111+F113+F123+F128+F136+F148+F152</f>
        <v>-14450</v>
      </c>
      <c r="G92" s="14">
        <f t="shared" si="42"/>
        <v>-758341</v>
      </c>
      <c r="H92" s="14">
        <f t="shared" si="42"/>
        <v>-772791</v>
      </c>
      <c r="I92" s="14">
        <f t="shared" si="42"/>
        <v>11501090</v>
      </c>
      <c r="J92" s="14">
        <f t="shared" si="42"/>
        <v>435833.8</v>
      </c>
      <c r="K92" s="14">
        <f t="shared" si="42"/>
        <v>11936923.800000001</v>
      </c>
    </row>
    <row r="93" spans="1:11" ht="20.100000000000001" customHeight="1" x14ac:dyDescent="0.2">
      <c r="A93" s="49">
        <v>3231</v>
      </c>
      <c r="B93" s="6" t="s">
        <v>68</v>
      </c>
      <c r="C93" s="7">
        <f>SUM(C94:C96)</f>
        <v>1245310</v>
      </c>
      <c r="D93" s="7">
        <f>SUM(D94:D96)</f>
        <v>0</v>
      </c>
      <c r="E93" s="7">
        <f t="shared" si="36"/>
        <v>1245310</v>
      </c>
      <c r="F93" s="7">
        <f t="shared" ref="F93:K93" si="43">SUM(F94:F96)</f>
        <v>0</v>
      </c>
      <c r="G93" s="7">
        <f t="shared" si="43"/>
        <v>0</v>
      </c>
      <c r="H93" s="7">
        <f t="shared" si="43"/>
        <v>0</v>
      </c>
      <c r="I93" s="7">
        <f t="shared" si="43"/>
        <v>1245310</v>
      </c>
      <c r="J93" s="7">
        <f t="shared" si="43"/>
        <v>0</v>
      </c>
      <c r="K93" s="7">
        <f t="shared" si="43"/>
        <v>1245310</v>
      </c>
    </row>
    <row r="94" spans="1:11" ht="20.100000000000001" customHeight="1" x14ac:dyDescent="0.2">
      <c r="A94" s="50">
        <v>32311</v>
      </c>
      <c r="B94" s="3" t="s">
        <v>69</v>
      </c>
      <c r="C94" s="4">
        <v>760500</v>
      </c>
      <c r="D94" s="4"/>
      <c r="E94" s="4">
        <f t="shared" si="36"/>
        <v>760500</v>
      </c>
      <c r="F94" s="8">
        <v>0</v>
      </c>
      <c r="G94" s="8">
        <v>0</v>
      </c>
      <c r="H94" s="8">
        <f>F94+G94</f>
        <v>0</v>
      </c>
      <c r="I94" s="8">
        <f t="shared" ref="I94:J96" si="44">C94+F94</f>
        <v>760500</v>
      </c>
      <c r="J94" s="8">
        <f t="shared" si="44"/>
        <v>0</v>
      </c>
      <c r="K94" s="8">
        <f>I94+J94</f>
        <v>760500</v>
      </c>
    </row>
    <row r="95" spans="1:11" ht="20.100000000000001" customHeight="1" x14ac:dyDescent="0.2">
      <c r="A95" s="50">
        <v>32313</v>
      </c>
      <c r="B95" s="3" t="s">
        <v>195</v>
      </c>
      <c r="C95" s="4">
        <v>459810</v>
      </c>
      <c r="D95" s="4"/>
      <c r="E95" s="4">
        <f t="shared" si="36"/>
        <v>459810</v>
      </c>
      <c r="F95" s="8">
        <v>0</v>
      </c>
      <c r="G95" s="8">
        <v>0</v>
      </c>
      <c r="H95" s="8">
        <f>F95+G95</f>
        <v>0</v>
      </c>
      <c r="I95" s="8">
        <f t="shared" si="44"/>
        <v>459810</v>
      </c>
      <c r="J95" s="8">
        <f t="shared" si="44"/>
        <v>0</v>
      </c>
      <c r="K95" s="8">
        <f>I95+J95</f>
        <v>459810</v>
      </c>
    </row>
    <row r="96" spans="1:11" ht="20.100000000000001" customHeight="1" x14ac:dyDescent="0.2">
      <c r="A96" s="50">
        <v>32314</v>
      </c>
      <c r="B96" s="3" t="s">
        <v>70</v>
      </c>
      <c r="C96" s="8">
        <v>25000</v>
      </c>
      <c r="D96" s="8"/>
      <c r="E96" s="8">
        <f t="shared" si="36"/>
        <v>25000</v>
      </c>
      <c r="F96" s="8">
        <v>0</v>
      </c>
      <c r="G96" s="8">
        <v>0</v>
      </c>
      <c r="H96" s="8">
        <f>F96+G96</f>
        <v>0</v>
      </c>
      <c r="I96" s="8">
        <f t="shared" si="44"/>
        <v>25000</v>
      </c>
      <c r="J96" s="8">
        <f t="shared" si="44"/>
        <v>0</v>
      </c>
      <c r="K96" s="8">
        <f>I96+J96</f>
        <v>25000</v>
      </c>
    </row>
    <row r="97" spans="1:11" ht="20.100000000000001" customHeight="1" x14ac:dyDescent="0.2">
      <c r="A97" s="49">
        <v>3232</v>
      </c>
      <c r="B97" s="6" t="s">
        <v>71</v>
      </c>
      <c r="C97" s="7">
        <f>C98+C102+C106+C109</f>
        <v>1965700</v>
      </c>
      <c r="D97" s="7">
        <f>D98+D102+D106+D109</f>
        <v>472500</v>
      </c>
      <c r="E97" s="7">
        <f t="shared" si="36"/>
        <v>2438200</v>
      </c>
      <c r="F97" s="7">
        <f t="shared" ref="F97:K97" si="45">F98+F102+F106+F109</f>
        <v>85000</v>
      </c>
      <c r="G97" s="7">
        <f t="shared" si="45"/>
        <v>-472500</v>
      </c>
      <c r="H97" s="7">
        <f t="shared" si="45"/>
        <v>-387500</v>
      </c>
      <c r="I97" s="7">
        <f t="shared" si="45"/>
        <v>2050700</v>
      </c>
      <c r="J97" s="7">
        <f t="shared" si="45"/>
        <v>0</v>
      </c>
      <c r="K97" s="7">
        <f t="shared" si="45"/>
        <v>2050700</v>
      </c>
    </row>
    <row r="98" spans="1:11" ht="20.100000000000001" customHeight="1" x14ac:dyDescent="0.2">
      <c r="A98" s="52">
        <v>32321</v>
      </c>
      <c r="B98" s="36" t="s">
        <v>196</v>
      </c>
      <c r="C98" s="37">
        <f>SUM(C99:C101)</f>
        <v>117000</v>
      </c>
      <c r="D98" s="37">
        <f>SUM(D99:D101)</f>
        <v>0</v>
      </c>
      <c r="E98" s="37">
        <f t="shared" si="36"/>
        <v>117000</v>
      </c>
      <c r="F98" s="37">
        <f t="shared" ref="F98:K98" si="46">SUM(F99:F101)</f>
        <v>0</v>
      </c>
      <c r="G98" s="37">
        <f t="shared" si="46"/>
        <v>0</v>
      </c>
      <c r="H98" s="37">
        <f t="shared" si="46"/>
        <v>0</v>
      </c>
      <c r="I98" s="37">
        <f t="shared" si="46"/>
        <v>117000</v>
      </c>
      <c r="J98" s="37">
        <f t="shared" si="46"/>
        <v>0</v>
      </c>
      <c r="K98" s="37">
        <f t="shared" si="46"/>
        <v>117000</v>
      </c>
    </row>
    <row r="99" spans="1:11" ht="20.100000000000001" customHeight="1" x14ac:dyDescent="0.2">
      <c r="A99" s="50">
        <v>323210</v>
      </c>
      <c r="B99" s="3" t="s">
        <v>197</v>
      </c>
      <c r="C99" s="4">
        <v>117000</v>
      </c>
      <c r="D99" s="4"/>
      <c r="E99" s="4">
        <f t="shared" si="36"/>
        <v>117000</v>
      </c>
      <c r="F99" s="8">
        <v>0</v>
      </c>
      <c r="G99" s="8">
        <v>0</v>
      </c>
      <c r="H99" s="8">
        <f>F99+G99</f>
        <v>0</v>
      </c>
      <c r="I99" s="8">
        <f t="shared" ref="I99:J101" si="47">C99+F99</f>
        <v>117000</v>
      </c>
      <c r="J99" s="8">
        <f t="shared" si="47"/>
        <v>0</v>
      </c>
      <c r="K99" s="8">
        <f>I99+J99</f>
        <v>117000</v>
      </c>
    </row>
    <row r="100" spans="1:11" ht="20.100000000000001" customHeight="1" x14ac:dyDescent="0.2">
      <c r="A100" s="50">
        <v>3232101</v>
      </c>
      <c r="B100" s="3" t="s">
        <v>198</v>
      </c>
      <c r="C100" s="4">
        <v>0</v>
      </c>
      <c r="D100" s="4"/>
      <c r="E100" s="4">
        <f t="shared" si="36"/>
        <v>0</v>
      </c>
      <c r="F100" s="8">
        <v>0</v>
      </c>
      <c r="G100" s="8">
        <v>0</v>
      </c>
      <c r="H100" s="8">
        <f>F100+G100</f>
        <v>0</v>
      </c>
      <c r="I100" s="8">
        <f t="shared" si="47"/>
        <v>0</v>
      </c>
      <c r="J100" s="8">
        <f t="shared" si="47"/>
        <v>0</v>
      </c>
      <c r="K100" s="8">
        <f>I100+J100</f>
        <v>0</v>
      </c>
    </row>
    <row r="101" spans="1:11" ht="20.100000000000001" customHeight="1" x14ac:dyDescent="0.2">
      <c r="A101" s="50">
        <v>323211</v>
      </c>
      <c r="B101" s="3" t="s">
        <v>199</v>
      </c>
      <c r="C101" s="4">
        <v>0</v>
      </c>
      <c r="D101" s="4"/>
      <c r="E101" s="4">
        <f t="shared" si="36"/>
        <v>0</v>
      </c>
      <c r="F101" s="8">
        <v>0</v>
      </c>
      <c r="G101" s="8">
        <v>0</v>
      </c>
      <c r="H101" s="8">
        <f>F101+G101</f>
        <v>0</v>
      </c>
      <c r="I101" s="8">
        <f t="shared" si="47"/>
        <v>0</v>
      </c>
      <c r="J101" s="8">
        <f t="shared" si="47"/>
        <v>0</v>
      </c>
      <c r="K101" s="8">
        <f>I101+J101</f>
        <v>0</v>
      </c>
    </row>
    <row r="102" spans="1:11" ht="20.100000000000001" customHeight="1" x14ac:dyDescent="0.2">
      <c r="A102" s="52">
        <v>32322</v>
      </c>
      <c r="B102" s="36" t="s">
        <v>200</v>
      </c>
      <c r="C102" s="37">
        <f>SUM(C103:C105)</f>
        <v>1532800</v>
      </c>
      <c r="D102" s="37">
        <f>SUM(D103:D105)</f>
        <v>472500</v>
      </c>
      <c r="E102" s="37">
        <f t="shared" si="36"/>
        <v>2005300</v>
      </c>
      <c r="F102" s="37">
        <f t="shared" ref="F102:K102" si="48">SUM(F103:F105)</f>
        <v>85000</v>
      </c>
      <c r="G102" s="37">
        <f t="shared" si="48"/>
        <v>-472500</v>
      </c>
      <c r="H102" s="37">
        <f t="shared" si="48"/>
        <v>-387500</v>
      </c>
      <c r="I102" s="37">
        <f t="shared" si="48"/>
        <v>1617800</v>
      </c>
      <c r="J102" s="37">
        <f t="shared" si="48"/>
        <v>0</v>
      </c>
      <c r="K102" s="37">
        <f t="shared" si="48"/>
        <v>1617800</v>
      </c>
    </row>
    <row r="103" spans="1:11" ht="20.100000000000001" customHeight="1" x14ac:dyDescent="0.2">
      <c r="A103" s="50">
        <v>323220</v>
      </c>
      <c r="B103" s="3" t="s">
        <v>201</v>
      </c>
      <c r="C103" s="4">
        <v>1382800</v>
      </c>
      <c r="D103" s="4">
        <v>472500</v>
      </c>
      <c r="E103" s="4">
        <f t="shared" si="36"/>
        <v>1855300</v>
      </c>
      <c r="F103" s="8">
        <v>85000</v>
      </c>
      <c r="G103" s="8">
        <v>-472500</v>
      </c>
      <c r="H103" s="8">
        <f>F103+G103</f>
        <v>-387500</v>
      </c>
      <c r="I103" s="8">
        <f t="shared" ref="I103:J105" si="49">C103+F103</f>
        <v>1467800</v>
      </c>
      <c r="J103" s="8">
        <f t="shared" si="49"/>
        <v>0</v>
      </c>
      <c r="K103" s="8">
        <f>I103+J103</f>
        <v>1467800</v>
      </c>
    </row>
    <row r="104" spans="1:11" ht="20.100000000000001" customHeight="1" x14ac:dyDescent="0.2">
      <c r="A104" s="50">
        <v>323221</v>
      </c>
      <c r="B104" s="3" t="s">
        <v>254</v>
      </c>
      <c r="C104" s="4">
        <v>0</v>
      </c>
      <c r="D104" s="4"/>
      <c r="E104" s="4">
        <f t="shared" si="36"/>
        <v>0</v>
      </c>
      <c r="F104" s="8">
        <v>0</v>
      </c>
      <c r="G104" s="8">
        <v>0</v>
      </c>
      <c r="H104" s="8">
        <f>F104+G104</f>
        <v>0</v>
      </c>
      <c r="I104" s="8">
        <f t="shared" si="49"/>
        <v>0</v>
      </c>
      <c r="J104" s="8">
        <f t="shared" si="49"/>
        <v>0</v>
      </c>
      <c r="K104" s="8">
        <f>I104+J104</f>
        <v>0</v>
      </c>
    </row>
    <row r="105" spans="1:11" ht="20.100000000000001" customHeight="1" x14ac:dyDescent="0.2">
      <c r="A105" s="50">
        <v>323222</v>
      </c>
      <c r="B105" s="3" t="s">
        <v>202</v>
      </c>
      <c r="C105" s="4">
        <v>150000</v>
      </c>
      <c r="D105" s="4"/>
      <c r="E105" s="4">
        <f t="shared" si="36"/>
        <v>150000</v>
      </c>
      <c r="F105" s="8">
        <v>0</v>
      </c>
      <c r="G105" s="8">
        <v>0</v>
      </c>
      <c r="H105" s="8">
        <f>F105+G105</f>
        <v>0</v>
      </c>
      <c r="I105" s="8">
        <f t="shared" si="49"/>
        <v>150000</v>
      </c>
      <c r="J105" s="8">
        <f t="shared" si="49"/>
        <v>0</v>
      </c>
      <c r="K105" s="8">
        <f>I105+J105</f>
        <v>150000</v>
      </c>
    </row>
    <row r="106" spans="1:11" ht="20.100000000000001" customHeight="1" x14ac:dyDescent="0.2">
      <c r="A106" s="52">
        <v>32323</v>
      </c>
      <c r="B106" s="36" t="s">
        <v>203</v>
      </c>
      <c r="C106" s="37">
        <f>SUM(C107:C108)</f>
        <v>315900</v>
      </c>
      <c r="D106" s="37">
        <f>SUM(D107:D108)</f>
        <v>0</v>
      </c>
      <c r="E106" s="37">
        <f t="shared" si="36"/>
        <v>315900</v>
      </c>
      <c r="F106" s="37">
        <f t="shared" ref="F106:K106" si="50">SUM(F107:F108)</f>
        <v>0</v>
      </c>
      <c r="G106" s="37">
        <f t="shared" si="50"/>
        <v>0</v>
      </c>
      <c r="H106" s="37">
        <f t="shared" si="50"/>
        <v>0</v>
      </c>
      <c r="I106" s="37">
        <f t="shared" si="50"/>
        <v>315900</v>
      </c>
      <c r="J106" s="37">
        <f t="shared" si="50"/>
        <v>0</v>
      </c>
      <c r="K106" s="37">
        <f t="shared" si="50"/>
        <v>315900</v>
      </c>
    </row>
    <row r="107" spans="1:11" ht="20.100000000000001" customHeight="1" x14ac:dyDescent="0.2">
      <c r="A107" s="50">
        <v>323230</v>
      </c>
      <c r="B107" s="3" t="s">
        <v>204</v>
      </c>
      <c r="C107" s="4">
        <v>292500</v>
      </c>
      <c r="D107" s="4"/>
      <c r="E107" s="4">
        <f t="shared" si="36"/>
        <v>292500</v>
      </c>
      <c r="F107" s="8">
        <v>0</v>
      </c>
      <c r="G107" s="8">
        <v>0</v>
      </c>
      <c r="H107" s="8">
        <f>F107+G107</f>
        <v>0</v>
      </c>
      <c r="I107" s="8">
        <f>C107+F107</f>
        <v>292500</v>
      </c>
      <c r="J107" s="8">
        <f>D107+G107</f>
        <v>0</v>
      </c>
      <c r="K107" s="8">
        <f>I107+J107</f>
        <v>292500</v>
      </c>
    </row>
    <row r="108" spans="1:11" ht="20.100000000000001" customHeight="1" x14ac:dyDescent="0.2">
      <c r="A108" s="50">
        <v>323231</v>
      </c>
      <c r="B108" s="3" t="s">
        <v>205</v>
      </c>
      <c r="C108" s="4">
        <v>23400</v>
      </c>
      <c r="D108" s="4"/>
      <c r="E108" s="4">
        <f t="shared" si="36"/>
        <v>23400</v>
      </c>
      <c r="F108" s="8">
        <v>0</v>
      </c>
      <c r="G108" s="8">
        <v>0</v>
      </c>
      <c r="H108" s="8">
        <f>F108+G108</f>
        <v>0</v>
      </c>
      <c r="I108" s="8">
        <f>C108+F108</f>
        <v>23400</v>
      </c>
      <c r="J108" s="8">
        <f>D108+G108</f>
        <v>0</v>
      </c>
      <c r="K108" s="8">
        <f>I108+J108</f>
        <v>23400</v>
      </c>
    </row>
    <row r="109" spans="1:11" ht="20.100000000000001" customHeight="1" x14ac:dyDescent="0.2">
      <c r="A109" s="52">
        <v>32329</v>
      </c>
      <c r="B109" s="36" t="s">
        <v>149</v>
      </c>
      <c r="C109" s="37">
        <f>SUM(C110:C110)</f>
        <v>0</v>
      </c>
      <c r="D109" s="37">
        <f>SUM(D110:D110)</f>
        <v>0</v>
      </c>
      <c r="E109" s="37">
        <f t="shared" si="36"/>
        <v>0</v>
      </c>
      <c r="F109" s="37">
        <f t="shared" ref="F109:K109" si="51">SUM(F110:F110)</f>
        <v>0</v>
      </c>
      <c r="G109" s="37">
        <f t="shared" si="51"/>
        <v>0</v>
      </c>
      <c r="H109" s="37">
        <f t="shared" si="51"/>
        <v>0</v>
      </c>
      <c r="I109" s="37">
        <f t="shared" si="51"/>
        <v>0</v>
      </c>
      <c r="J109" s="37">
        <f t="shared" si="51"/>
        <v>0</v>
      </c>
      <c r="K109" s="37">
        <f t="shared" si="51"/>
        <v>0</v>
      </c>
    </row>
    <row r="110" spans="1:11" ht="20.100000000000001" customHeight="1" x14ac:dyDescent="0.2">
      <c r="A110" s="50">
        <v>323290</v>
      </c>
      <c r="B110" s="3" t="s">
        <v>206</v>
      </c>
      <c r="C110" s="4">
        <v>0</v>
      </c>
      <c r="D110" s="4"/>
      <c r="E110" s="4">
        <f t="shared" si="36"/>
        <v>0</v>
      </c>
      <c r="F110" s="8">
        <v>0</v>
      </c>
      <c r="G110" s="8">
        <v>0</v>
      </c>
      <c r="H110" s="8">
        <f>F110+G110</f>
        <v>0</v>
      </c>
      <c r="I110" s="8">
        <f>C110+F110</f>
        <v>0</v>
      </c>
      <c r="J110" s="8">
        <f>D110+G110</f>
        <v>0</v>
      </c>
      <c r="K110" s="8">
        <f>I110+J110</f>
        <v>0</v>
      </c>
    </row>
    <row r="111" spans="1:11" ht="20.100000000000001" customHeight="1" x14ac:dyDescent="0.2">
      <c r="A111" s="49">
        <v>3233</v>
      </c>
      <c r="B111" s="6" t="s">
        <v>72</v>
      </c>
      <c r="C111" s="7">
        <f>SUM(C112:C112)</f>
        <v>146250</v>
      </c>
      <c r="D111" s="7">
        <f>SUM(D112:D112)</f>
        <v>18000</v>
      </c>
      <c r="E111" s="7">
        <f t="shared" si="36"/>
        <v>164250</v>
      </c>
      <c r="F111" s="7">
        <f t="shared" ref="F111:K111" si="52">SUM(F112:F112)</f>
        <v>0</v>
      </c>
      <c r="G111" s="7">
        <f t="shared" si="52"/>
        <v>-6000</v>
      </c>
      <c r="H111" s="7">
        <f t="shared" si="52"/>
        <v>-6000</v>
      </c>
      <c r="I111" s="7">
        <f t="shared" si="52"/>
        <v>146250</v>
      </c>
      <c r="J111" s="7">
        <f t="shared" si="52"/>
        <v>12000</v>
      </c>
      <c r="K111" s="7">
        <f t="shared" si="52"/>
        <v>158250</v>
      </c>
    </row>
    <row r="112" spans="1:11" ht="20.100000000000001" customHeight="1" x14ac:dyDescent="0.2">
      <c r="A112" s="50">
        <v>32339</v>
      </c>
      <c r="B112" s="3" t="s">
        <v>125</v>
      </c>
      <c r="C112" s="4">
        <v>146250</v>
      </c>
      <c r="D112" s="4">
        <v>18000</v>
      </c>
      <c r="E112" s="4">
        <f t="shared" si="36"/>
        <v>164250</v>
      </c>
      <c r="F112" s="8">
        <v>0</v>
      </c>
      <c r="G112" s="8">
        <v>-6000</v>
      </c>
      <c r="H112" s="8">
        <f>F112+G112</f>
        <v>-6000</v>
      </c>
      <c r="I112" s="8">
        <f>C112+F112</f>
        <v>146250</v>
      </c>
      <c r="J112" s="8">
        <f>D112+G112</f>
        <v>12000</v>
      </c>
      <c r="K112" s="8">
        <f>I112+J112</f>
        <v>158250</v>
      </c>
    </row>
    <row r="113" spans="1:11" ht="20.100000000000001" customHeight="1" x14ac:dyDescent="0.2">
      <c r="A113" s="49">
        <v>3234</v>
      </c>
      <c r="B113" s="6" t="s">
        <v>73</v>
      </c>
      <c r="C113" s="7">
        <f>SUM(C114:C118)</f>
        <v>2073150</v>
      </c>
      <c r="D113" s="7">
        <f>SUM(D114:D118)</f>
        <v>0</v>
      </c>
      <c r="E113" s="7">
        <f t="shared" si="36"/>
        <v>2073150</v>
      </c>
      <c r="F113" s="7">
        <f t="shared" ref="F113:K113" si="53">SUM(F114:F118)</f>
        <v>0</v>
      </c>
      <c r="G113" s="7">
        <f t="shared" si="53"/>
        <v>0</v>
      </c>
      <c r="H113" s="7">
        <f t="shared" si="53"/>
        <v>0</v>
      </c>
      <c r="I113" s="7">
        <f t="shared" si="53"/>
        <v>2073150</v>
      </c>
      <c r="J113" s="7">
        <f t="shared" si="53"/>
        <v>0</v>
      </c>
      <c r="K113" s="7">
        <f t="shared" si="53"/>
        <v>2073150</v>
      </c>
    </row>
    <row r="114" spans="1:11" ht="20.100000000000001" customHeight="1" x14ac:dyDescent="0.2">
      <c r="A114" s="50">
        <v>32341</v>
      </c>
      <c r="B114" s="3" t="s">
        <v>74</v>
      </c>
      <c r="C114" s="8">
        <v>200000</v>
      </c>
      <c r="D114" s="8"/>
      <c r="E114" s="8">
        <f t="shared" si="36"/>
        <v>200000</v>
      </c>
      <c r="F114" s="8">
        <v>0</v>
      </c>
      <c r="G114" s="8">
        <v>0</v>
      </c>
      <c r="H114" s="8">
        <f>F114+G114</f>
        <v>0</v>
      </c>
      <c r="I114" s="8">
        <f t="shared" ref="I114:J117" si="54">C114+F114</f>
        <v>200000</v>
      </c>
      <c r="J114" s="8">
        <f t="shared" si="54"/>
        <v>0</v>
      </c>
      <c r="K114" s="8">
        <f>I114+J114</f>
        <v>200000</v>
      </c>
    </row>
    <row r="115" spans="1:11" ht="20.100000000000001" customHeight="1" x14ac:dyDescent="0.2">
      <c r="A115" s="50">
        <v>32342</v>
      </c>
      <c r="B115" s="3" t="s">
        <v>75</v>
      </c>
      <c r="C115" s="8">
        <f>444600+80000</f>
        <v>524600</v>
      </c>
      <c r="D115" s="8"/>
      <c r="E115" s="8">
        <f t="shared" si="36"/>
        <v>524600</v>
      </c>
      <c r="F115" s="8">
        <v>0</v>
      </c>
      <c r="G115" s="8">
        <v>0</v>
      </c>
      <c r="H115" s="8">
        <f>F115+G115</f>
        <v>0</v>
      </c>
      <c r="I115" s="8">
        <f t="shared" si="54"/>
        <v>524600</v>
      </c>
      <c r="J115" s="8">
        <f t="shared" si="54"/>
        <v>0</v>
      </c>
      <c r="K115" s="8">
        <f>I115+J115</f>
        <v>524600</v>
      </c>
    </row>
    <row r="116" spans="1:11" ht="20.100000000000001" customHeight="1" x14ac:dyDescent="0.2">
      <c r="A116" s="50">
        <v>32344</v>
      </c>
      <c r="B116" s="3" t="s">
        <v>76</v>
      </c>
      <c r="C116" s="4">
        <v>17550</v>
      </c>
      <c r="D116" s="4"/>
      <c r="E116" s="4">
        <f t="shared" si="36"/>
        <v>17550</v>
      </c>
      <c r="F116" s="8">
        <v>0</v>
      </c>
      <c r="G116" s="8">
        <v>0</v>
      </c>
      <c r="H116" s="8">
        <f>F116+G116</f>
        <v>0</v>
      </c>
      <c r="I116" s="8">
        <f t="shared" si="54"/>
        <v>17550</v>
      </c>
      <c r="J116" s="8">
        <f t="shared" si="54"/>
        <v>0</v>
      </c>
      <c r="K116" s="8">
        <f>I116+J116</f>
        <v>17550</v>
      </c>
    </row>
    <row r="117" spans="1:11" ht="20.100000000000001" customHeight="1" x14ac:dyDescent="0.2">
      <c r="A117" s="50">
        <v>32347</v>
      </c>
      <c r="B117" s="3" t="s">
        <v>77</v>
      </c>
      <c r="C117" s="8">
        <v>12500</v>
      </c>
      <c r="D117" s="8"/>
      <c r="E117" s="8">
        <f t="shared" si="36"/>
        <v>12500</v>
      </c>
      <c r="F117" s="8">
        <v>0</v>
      </c>
      <c r="G117" s="8">
        <v>0</v>
      </c>
      <c r="H117" s="8">
        <f>F117+G117</f>
        <v>0</v>
      </c>
      <c r="I117" s="8">
        <f t="shared" si="54"/>
        <v>12500</v>
      </c>
      <c r="J117" s="8">
        <f t="shared" si="54"/>
        <v>0</v>
      </c>
      <c r="K117" s="8">
        <f>I117+J117</f>
        <v>12500</v>
      </c>
    </row>
    <row r="118" spans="1:11" ht="20.100000000000001" customHeight="1" x14ac:dyDescent="0.2">
      <c r="A118" s="52">
        <v>32349</v>
      </c>
      <c r="B118" s="36" t="s">
        <v>207</v>
      </c>
      <c r="C118" s="37">
        <f>SUM(C119:C122)</f>
        <v>1318500</v>
      </c>
      <c r="D118" s="37">
        <f>SUM(D119:D122)</f>
        <v>0</v>
      </c>
      <c r="E118" s="37">
        <f t="shared" si="36"/>
        <v>1318500</v>
      </c>
      <c r="F118" s="37">
        <f t="shared" ref="F118:K118" si="55">SUM(F119:F122)</f>
        <v>0</v>
      </c>
      <c r="G118" s="37">
        <f t="shared" si="55"/>
        <v>0</v>
      </c>
      <c r="H118" s="37">
        <f t="shared" si="55"/>
        <v>0</v>
      </c>
      <c r="I118" s="37">
        <f t="shared" si="55"/>
        <v>1318500</v>
      </c>
      <c r="J118" s="37">
        <f t="shared" si="55"/>
        <v>0</v>
      </c>
      <c r="K118" s="37">
        <f t="shared" si="55"/>
        <v>1318500</v>
      </c>
    </row>
    <row r="119" spans="1:11" ht="20.100000000000001" customHeight="1" x14ac:dyDescent="0.2">
      <c r="A119" s="50">
        <v>323490</v>
      </c>
      <c r="B119" s="3" t="s">
        <v>208</v>
      </c>
      <c r="C119" s="8">
        <v>1250000</v>
      </c>
      <c r="D119" s="8"/>
      <c r="E119" s="8">
        <f t="shared" si="36"/>
        <v>1250000</v>
      </c>
      <c r="F119" s="8">
        <v>0</v>
      </c>
      <c r="G119" s="8">
        <v>0</v>
      </c>
      <c r="H119" s="8">
        <f>F119+G119</f>
        <v>0</v>
      </c>
      <c r="I119" s="8">
        <f t="shared" ref="I119:J122" si="56">C119+F119</f>
        <v>1250000</v>
      </c>
      <c r="J119" s="8">
        <f t="shared" si="56"/>
        <v>0</v>
      </c>
      <c r="K119" s="8">
        <f>I119+J119</f>
        <v>1250000</v>
      </c>
    </row>
    <row r="120" spans="1:11" ht="20.100000000000001" customHeight="1" x14ac:dyDescent="0.2">
      <c r="A120" s="50">
        <v>323492</v>
      </c>
      <c r="B120" s="3" t="s">
        <v>209</v>
      </c>
      <c r="C120" s="4">
        <v>58500</v>
      </c>
      <c r="D120" s="4"/>
      <c r="E120" s="4">
        <f t="shared" si="36"/>
        <v>58500</v>
      </c>
      <c r="F120" s="8">
        <v>0</v>
      </c>
      <c r="G120" s="8">
        <v>0</v>
      </c>
      <c r="H120" s="8">
        <f>F120+G120</f>
        <v>0</v>
      </c>
      <c r="I120" s="8">
        <f t="shared" si="56"/>
        <v>58500</v>
      </c>
      <c r="J120" s="8">
        <f t="shared" si="56"/>
        <v>0</v>
      </c>
      <c r="K120" s="8">
        <f>I120+J120</f>
        <v>58500</v>
      </c>
    </row>
    <row r="121" spans="1:11" ht="20.100000000000001" customHeight="1" x14ac:dyDescent="0.2">
      <c r="A121" s="50">
        <v>323493</v>
      </c>
      <c r="B121" s="3" t="s">
        <v>210</v>
      </c>
      <c r="C121" s="8">
        <v>10000</v>
      </c>
      <c r="D121" s="8"/>
      <c r="E121" s="8">
        <f t="shared" si="36"/>
        <v>10000</v>
      </c>
      <c r="F121" s="8">
        <v>0</v>
      </c>
      <c r="G121" s="8">
        <v>0</v>
      </c>
      <c r="H121" s="8">
        <f>F121+G121</f>
        <v>0</v>
      </c>
      <c r="I121" s="8">
        <f t="shared" si="56"/>
        <v>10000</v>
      </c>
      <c r="J121" s="8">
        <f t="shared" si="56"/>
        <v>0</v>
      </c>
      <c r="K121" s="8">
        <f>I121+J121</f>
        <v>10000</v>
      </c>
    </row>
    <row r="122" spans="1:11" ht="20.100000000000001" customHeight="1" x14ac:dyDescent="0.2">
      <c r="A122" s="50">
        <v>323495</v>
      </c>
      <c r="B122" s="3" t="s">
        <v>211</v>
      </c>
      <c r="C122" s="8">
        <v>0</v>
      </c>
      <c r="D122" s="8"/>
      <c r="E122" s="8">
        <f t="shared" si="36"/>
        <v>0</v>
      </c>
      <c r="F122" s="8">
        <v>0</v>
      </c>
      <c r="G122" s="8">
        <v>0</v>
      </c>
      <c r="H122" s="8">
        <f>F122+G122</f>
        <v>0</v>
      </c>
      <c r="I122" s="8">
        <f t="shared" si="56"/>
        <v>0</v>
      </c>
      <c r="J122" s="8">
        <f t="shared" si="56"/>
        <v>0</v>
      </c>
      <c r="K122" s="8">
        <f>I122+J122</f>
        <v>0</v>
      </c>
    </row>
    <row r="123" spans="1:11" ht="20.100000000000001" customHeight="1" x14ac:dyDescent="0.2">
      <c r="A123" s="49">
        <v>3235</v>
      </c>
      <c r="B123" s="6" t="s">
        <v>110</v>
      </c>
      <c r="C123" s="7">
        <f>SUM(C124:C127)</f>
        <v>195500</v>
      </c>
      <c r="D123" s="7">
        <f>SUM(D124:D127)</f>
        <v>119740</v>
      </c>
      <c r="E123" s="7">
        <f t="shared" si="36"/>
        <v>315240</v>
      </c>
      <c r="F123" s="7">
        <f t="shared" ref="F123:K123" si="57">SUM(F124:F127)</f>
        <v>0</v>
      </c>
      <c r="G123" s="7">
        <f t="shared" si="57"/>
        <v>197434</v>
      </c>
      <c r="H123" s="7">
        <f t="shared" si="57"/>
        <v>197434</v>
      </c>
      <c r="I123" s="7">
        <f t="shared" si="57"/>
        <v>195500</v>
      </c>
      <c r="J123" s="7">
        <f t="shared" si="57"/>
        <v>317174</v>
      </c>
      <c r="K123" s="7">
        <f t="shared" si="57"/>
        <v>512674</v>
      </c>
    </row>
    <row r="124" spans="1:11" s="42" customFormat="1" ht="20.100000000000001" customHeight="1" x14ac:dyDescent="0.2">
      <c r="A124" s="53" t="s">
        <v>284</v>
      </c>
      <c r="B124" s="38" t="s">
        <v>285</v>
      </c>
      <c r="C124" s="39">
        <v>0</v>
      </c>
      <c r="D124" s="39">
        <v>119740</v>
      </c>
      <c r="E124" s="39">
        <f t="shared" si="36"/>
        <v>119740</v>
      </c>
      <c r="F124" s="8">
        <v>0</v>
      </c>
      <c r="G124" s="8">
        <v>197434</v>
      </c>
      <c r="H124" s="8">
        <f>F124+G124</f>
        <v>197434</v>
      </c>
      <c r="I124" s="8">
        <f t="shared" ref="I124:J127" si="58">C124+F124</f>
        <v>0</v>
      </c>
      <c r="J124" s="8">
        <f t="shared" si="58"/>
        <v>317174</v>
      </c>
      <c r="K124" s="8">
        <f>I124+J124</f>
        <v>317174</v>
      </c>
    </row>
    <row r="125" spans="1:11" ht="20.100000000000001" customHeight="1" x14ac:dyDescent="0.2">
      <c r="A125" s="50">
        <v>32353</v>
      </c>
      <c r="B125" s="3" t="s">
        <v>212</v>
      </c>
      <c r="C125" s="4">
        <v>20000</v>
      </c>
      <c r="D125" s="4"/>
      <c r="E125" s="4">
        <f t="shared" si="36"/>
        <v>20000</v>
      </c>
      <c r="F125" s="8">
        <v>0</v>
      </c>
      <c r="G125" s="8">
        <v>0</v>
      </c>
      <c r="H125" s="8">
        <f>F125+G125</f>
        <v>0</v>
      </c>
      <c r="I125" s="8">
        <f t="shared" si="58"/>
        <v>20000</v>
      </c>
      <c r="J125" s="8">
        <f t="shared" si="58"/>
        <v>0</v>
      </c>
      <c r="K125" s="8">
        <f>I125+J125</f>
        <v>20000</v>
      </c>
    </row>
    <row r="126" spans="1:11" ht="20.100000000000001" customHeight="1" x14ac:dyDescent="0.2">
      <c r="A126" s="50">
        <v>32354</v>
      </c>
      <c r="B126" s="3" t="s">
        <v>127</v>
      </c>
      <c r="C126" s="4">
        <v>0</v>
      </c>
      <c r="D126" s="4"/>
      <c r="E126" s="4">
        <f t="shared" si="36"/>
        <v>0</v>
      </c>
      <c r="F126" s="8">
        <v>0</v>
      </c>
      <c r="G126" s="8">
        <v>0</v>
      </c>
      <c r="H126" s="8">
        <f>F126+G126</f>
        <v>0</v>
      </c>
      <c r="I126" s="8">
        <f t="shared" si="58"/>
        <v>0</v>
      </c>
      <c r="J126" s="8">
        <f t="shared" si="58"/>
        <v>0</v>
      </c>
      <c r="K126" s="8">
        <f>I126+J126</f>
        <v>0</v>
      </c>
    </row>
    <row r="127" spans="1:11" ht="20.100000000000001" customHeight="1" x14ac:dyDescent="0.2">
      <c r="A127" s="50">
        <v>32359</v>
      </c>
      <c r="B127" s="3" t="s">
        <v>147</v>
      </c>
      <c r="C127" s="4">
        <v>175500</v>
      </c>
      <c r="D127" s="4"/>
      <c r="E127" s="4">
        <f t="shared" si="36"/>
        <v>175500</v>
      </c>
      <c r="F127" s="8">
        <v>0</v>
      </c>
      <c r="G127" s="8">
        <v>0</v>
      </c>
      <c r="H127" s="8">
        <f>F127+G127</f>
        <v>0</v>
      </c>
      <c r="I127" s="8">
        <f t="shared" si="58"/>
        <v>175500</v>
      </c>
      <c r="J127" s="8">
        <f t="shared" si="58"/>
        <v>0</v>
      </c>
      <c r="K127" s="8">
        <f>I127+J127</f>
        <v>175500</v>
      </c>
    </row>
    <row r="128" spans="1:11" ht="20.100000000000001" customHeight="1" x14ac:dyDescent="0.2">
      <c r="A128" s="49">
        <v>3236</v>
      </c>
      <c r="B128" s="6" t="s">
        <v>78</v>
      </c>
      <c r="C128" s="7">
        <f>C129+C130+C134</f>
        <v>1687500</v>
      </c>
      <c r="D128" s="7">
        <f>D129+D130+D134</f>
        <v>0</v>
      </c>
      <c r="E128" s="7">
        <f t="shared" si="36"/>
        <v>1687500</v>
      </c>
      <c r="F128" s="7">
        <f t="shared" ref="F128:K128" si="59">F129+F130+F134</f>
        <v>0</v>
      </c>
      <c r="G128" s="7">
        <f t="shared" si="59"/>
        <v>0</v>
      </c>
      <c r="H128" s="7">
        <f t="shared" si="59"/>
        <v>0</v>
      </c>
      <c r="I128" s="7">
        <f t="shared" si="59"/>
        <v>1687500</v>
      </c>
      <c r="J128" s="7">
        <f t="shared" si="59"/>
        <v>0</v>
      </c>
      <c r="K128" s="7">
        <f t="shared" si="59"/>
        <v>1687500</v>
      </c>
    </row>
    <row r="129" spans="1:11" ht="20.100000000000001" customHeight="1" x14ac:dyDescent="0.2">
      <c r="A129" s="52">
        <v>32361</v>
      </c>
      <c r="B129" s="36" t="s">
        <v>213</v>
      </c>
      <c r="C129" s="37">
        <v>25000</v>
      </c>
      <c r="D129" s="37"/>
      <c r="E129" s="37">
        <f t="shared" si="36"/>
        <v>25000</v>
      </c>
      <c r="F129" s="37">
        <v>0</v>
      </c>
      <c r="G129" s="37">
        <v>0</v>
      </c>
      <c r="H129" s="37">
        <f>F129+G129</f>
        <v>0</v>
      </c>
      <c r="I129" s="37">
        <f>C129+F129</f>
        <v>25000</v>
      </c>
      <c r="J129" s="8">
        <f>D129+G129</f>
        <v>0</v>
      </c>
      <c r="K129" s="8">
        <f>I129+J129</f>
        <v>25000</v>
      </c>
    </row>
    <row r="130" spans="1:11" ht="20.100000000000001" customHeight="1" x14ac:dyDescent="0.2">
      <c r="A130" s="52">
        <v>32363</v>
      </c>
      <c r="B130" s="36" t="s">
        <v>79</v>
      </c>
      <c r="C130" s="37">
        <f>SUM(C131:C133)</f>
        <v>1350000</v>
      </c>
      <c r="D130" s="37">
        <f>SUM(D131:D133)</f>
        <v>0</v>
      </c>
      <c r="E130" s="37">
        <f t="shared" si="36"/>
        <v>1350000</v>
      </c>
      <c r="F130" s="37">
        <f t="shared" ref="F130:K130" si="60">SUM(F131:F133)</f>
        <v>0</v>
      </c>
      <c r="G130" s="37">
        <f t="shared" si="60"/>
        <v>0</v>
      </c>
      <c r="H130" s="37">
        <f t="shared" si="60"/>
        <v>0</v>
      </c>
      <c r="I130" s="37">
        <f t="shared" si="60"/>
        <v>1350000</v>
      </c>
      <c r="J130" s="37">
        <f t="shared" si="60"/>
        <v>0</v>
      </c>
      <c r="K130" s="37">
        <f t="shared" si="60"/>
        <v>1350000</v>
      </c>
    </row>
    <row r="131" spans="1:11" ht="20.100000000000001" customHeight="1" x14ac:dyDescent="0.2">
      <c r="A131" s="50">
        <v>323630</v>
      </c>
      <c r="B131" s="38" t="s">
        <v>80</v>
      </c>
      <c r="C131" s="39">
        <v>800000</v>
      </c>
      <c r="D131" s="39"/>
      <c r="E131" s="39">
        <f t="shared" si="36"/>
        <v>800000</v>
      </c>
      <c r="F131" s="8">
        <v>0</v>
      </c>
      <c r="G131" s="8">
        <v>0</v>
      </c>
      <c r="H131" s="8">
        <f>F131+G131</f>
        <v>0</v>
      </c>
      <c r="I131" s="8">
        <f t="shared" ref="I131:J146" si="61">C131+F131</f>
        <v>800000</v>
      </c>
      <c r="J131" s="8">
        <f t="shared" si="61"/>
        <v>0</v>
      </c>
      <c r="K131" s="8">
        <f>I131+J131</f>
        <v>800000</v>
      </c>
    </row>
    <row r="132" spans="1:11" ht="20.100000000000001" customHeight="1" x14ac:dyDescent="0.2">
      <c r="A132" s="50">
        <v>323631</v>
      </c>
      <c r="B132" s="3" t="s">
        <v>81</v>
      </c>
      <c r="C132" s="4">
        <v>150000</v>
      </c>
      <c r="D132" s="4"/>
      <c r="E132" s="4">
        <f t="shared" si="36"/>
        <v>150000</v>
      </c>
      <c r="F132" s="8">
        <v>0</v>
      </c>
      <c r="G132" s="8">
        <v>0</v>
      </c>
      <c r="H132" s="8">
        <f>F132+G132</f>
        <v>0</v>
      </c>
      <c r="I132" s="8">
        <f t="shared" si="61"/>
        <v>150000</v>
      </c>
      <c r="J132" s="8">
        <f t="shared" si="61"/>
        <v>0</v>
      </c>
      <c r="K132" s="8">
        <f>I132+J132</f>
        <v>150000</v>
      </c>
    </row>
    <row r="133" spans="1:11" ht="20.100000000000001" customHeight="1" x14ac:dyDescent="0.2">
      <c r="A133" s="50">
        <v>323632</v>
      </c>
      <c r="B133" s="3" t="s">
        <v>260</v>
      </c>
      <c r="C133" s="4">
        <v>400000</v>
      </c>
      <c r="D133" s="4"/>
      <c r="E133" s="4">
        <f t="shared" si="36"/>
        <v>400000</v>
      </c>
      <c r="F133" s="8">
        <v>0</v>
      </c>
      <c r="G133" s="8">
        <v>0</v>
      </c>
      <c r="H133" s="8">
        <f>F133+G133</f>
        <v>0</v>
      </c>
      <c r="I133" s="8">
        <f t="shared" si="61"/>
        <v>400000</v>
      </c>
      <c r="J133" s="8">
        <f t="shared" si="61"/>
        <v>0</v>
      </c>
      <c r="K133" s="8">
        <f>I133+J133</f>
        <v>400000</v>
      </c>
    </row>
    <row r="134" spans="1:11" ht="20.100000000000001" customHeight="1" x14ac:dyDescent="0.2">
      <c r="A134" s="52">
        <v>32369</v>
      </c>
      <c r="B134" s="36" t="s">
        <v>214</v>
      </c>
      <c r="C134" s="37">
        <f>C135</f>
        <v>312500</v>
      </c>
      <c r="D134" s="37">
        <f>D135</f>
        <v>0</v>
      </c>
      <c r="E134" s="37">
        <f t="shared" ref="E134:E197" si="62">C134+D134</f>
        <v>312500</v>
      </c>
      <c r="F134" s="37">
        <f>F135</f>
        <v>0</v>
      </c>
      <c r="G134" s="37">
        <f>G135</f>
        <v>0</v>
      </c>
      <c r="H134" s="37">
        <f>H135</f>
        <v>0</v>
      </c>
      <c r="I134" s="37">
        <f t="shared" si="61"/>
        <v>312500</v>
      </c>
      <c r="J134" s="37">
        <f>J135</f>
        <v>0</v>
      </c>
      <c r="K134" s="37">
        <f>K135</f>
        <v>312500</v>
      </c>
    </row>
    <row r="135" spans="1:11" ht="20.100000000000001" customHeight="1" x14ac:dyDescent="0.2">
      <c r="A135" s="50">
        <v>323691</v>
      </c>
      <c r="B135" s="3" t="s">
        <v>82</v>
      </c>
      <c r="C135" s="4">
        <v>312500</v>
      </c>
      <c r="D135" s="4"/>
      <c r="E135" s="4">
        <f t="shared" si="62"/>
        <v>312500</v>
      </c>
      <c r="F135" s="8">
        <v>0</v>
      </c>
      <c r="G135" s="8">
        <v>0</v>
      </c>
      <c r="H135" s="8">
        <f>F135+G135</f>
        <v>0</v>
      </c>
      <c r="I135" s="8">
        <f t="shared" si="61"/>
        <v>312500</v>
      </c>
      <c r="J135" s="8">
        <f t="shared" si="61"/>
        <v>0</v>
      </c>
      <c r="K135" s="8">
        <f>I135+J135</f>
        <v>312500</v>
      </c>
    </row>
    <row r="136" spans="1:11" ht="20.100000000000001" customHeight="1" x14ac:dyDescent="0.2">
      <c r="A136" s="49">
        <v>3237</v>
      </c>
      <c r="B136" s="6" t="s">
        <v>83</v>
      </c>
      <c r="C136" s="7">
        <f>SUM(C137:C141)</f>
        <v>803500</v>
      </c>
      <c r="D136" s="7">
        <f>SUM(D137:D141)</f>
        <v>583934.80000000005</v>
      </c>
      <c r="E136" s="7">
        <f t="shared" si="62"/>
        <v>1387434.8</v>
      </c>
      <c r="F136" s="7">
        <f t="shared" ref="F136:K136" si="63">SUM(F137:F141)</f>
        <v>0</v>
      </c>
      <c r="G136" s="7">
        <f t="shared" si="63"/>
        <v>-477275</v>
      </c>
      <c r="H136" s="7">
        <f t="shared" si="63"/>
        <v>-477275</v>
      </c>
      <c r="I136" s="7">
        <f t="shared" si="63"/>
        <v>803500</v>
      </c>
      <c r="J136" s="7">
        <f t="shared" si="63"/>
        <v>106659.79999999999</v>
      </c>
      <c r="K136" s="7">
        <f t="shared" si="63"/>
        <v>910159.8</v>
      </c>
    </row>
    <row r="137" spans="1:11" ht="20.100000000000001" customHeight="1" x14ac:dyDescent="0.2">
      <c r="A137" s="50">
        <v>32371</v>
      </c>
      <c r="B137" s="3" t="s">
        <v>146</v>
      </c>
      <c r="C137" s="4">
        <v>0</v>
      </c>
      <c r="D137" s="4"/>
      <c r="E137" s="4">
        <f t="shared" si="62"/>
        <v>0</v>
      </c>
      <c r="F137" s="8">
        <v>0</v>
      </c>
      <c r="G137" s="8">
        <v>0</v>
      </c>
      <c r="H137" s="8">
        <f>F137+G137</f>
        <v>0</v>
      </c>
      <c r="I137" s="8">
        <f>C137+F137</f>
        <v>0</v>
      </c>
      <c r="J137" s="8">
        <f t="shared" si="61"/>
        <v>0</v>
      </c>
      <c r="K137" s="8">
        <f>I137+J137</f>
        <v>0</v>
      </c>
    </row>
    <row r="138" spans="1:11" ht="20.100000000000001" customHeight="1" x14ac:dyDescent="0.2">
      <c r="A138" s="50">
        <v>32372</v>
      </c>
      <c r="B138" s="3" t="s">
        <v>84</v>
      </c>
      <c r="C138" s="4">
        <v>350000</v>
      </c>
      <c r="D138" s="4"/>
      <c r="E138" s="4">
        <f t="shared" si="62"/>
        <v>350000</v>
      </c>
      <c r="F138" s="8">
        <v>0</v>
      </c>
      <c r="G138" s="8">
        <v>0</v>
      </c>
      <c r="H138" s="8">
        <f>F138+G138</f>
        <v>0</v>
      </c>
      <c r="I138" s="8">
        <f>C138+F138</f>
        <v>350000</v>
      </c>
      <c r="J138" s="8">
        <f t="shared" si="61"/>
        <v>0</v>
      </c>
      <c r="K138" s="8">
        <f>I138+J138</f>
        <v>350000</v>
      </c>
    </row>
    <row r="139" spans="1:11" ht="20.100000000000001" customHeight="1" x14ac:dyDescent="0.2">
      <c r="A139" s="50">
        <v>32373</v>
      </c>
      <c r="B139" s="3" t="s">
        <v>85</v>
      </c>
      <c r="C139" s="4">
        <v>150000</v>
      </c>
      <c r="D139" s="4"/>
      <c r="E139" s="4">
        <f t="shared" si="62"/>
        <v>150000</v>
      </c>
      <c r="F139" s="8">
        <v>0</v>
      </c>
      <c r="G139" s="8">
        <v>0</v>
      </c>
      <c r="H139" s="8">
        <f>F139+G139</f>
        <v>0</v>
      </c>
      <c r="I139" s="8">
        <f>C139+F139</f>
        <v>150000</v>
      </c>
      <c r="J139" s="8">
        <f t="shared" si="61"/>
        <v>0</v>
      </c>
      <c r="K139" s="8">
        <f>I139+J139</f>
        <v>150000</v>
      </c>
    </row>
    <row r="140" spans="1:11" ht="20.100000000000001" customHeight="1" x14ac:dyDescent="0.2">
      <c r="A140" s="50">
        <v>32377</v>
      </c>
      <c r="B140" s="3" t="s">
        <v>86</v>
      </c>
      <c r="C140" s="4">
        <v>60000</v>
      </c>
      <c r="D140" s="4"/>
      <c r="E140" s="4">
        <f t="shared" si="62"/>
        <v>60000</v>
      </c>
      <c r="F140" s="8">
        <v>0</v>
      </c>
      <c r="G140" s="8">
        <v>0</v>
      </c>
      <c r="H140" s="8">
        <f>F140+G140</f>
        <v>0</v>
      </c>
      <c r="I140" s="8">
        <f>C140+F140</f>
        <v>60000</v>
      </c>
      <c r="J140" s="8">
        <f t="shared" si="61"/>
        <v>0</v>
      </c>
      <c r="K140" s="8">
        <f>I140+J140</f>
        <v>60000</v>
      </c>
    </row>
    <row r="141" spans="1:11" ht="20.100000000000001" customHeight="1" x14ac:dyDescent="0.2">
      <c r="A141" s="52">
        <v>32379</v>
      </c>
      <c r="B141" s="36" t="s">
        <v>215</v>
      </c>
      <c r="C141" s="37">
        <f>SUM(C142:C147)</f>
        <v>243500</v>
      </c>
      <c r="D141" s="37">
        <f>SUM(D142:D147)</f>
        <v>583934.80000000005</v>
      </c>
      <c r="E141" s="37">
        <f t="shared" si="62"/>
        <v>827434.8</v>
      </c>
      <c r="F141" s="37">
        <f t="shared" ref="F141:K141" si="64">SUM(F142:F147)</f>
        <v>0</v>
      </c>
      <c r="G141" s="37">
        <f t="shared" si="64"/>
        <v>-477275</v>
      </c>
      <c r="H141" s="37">
        <f t="shared" si="64"/>
        <v>-477275</v>
      </c>
      <c r="I141" s="37">
        <f t="shared" si="64"/>
        <v>243500</v>
      </c>
      <c r="J141" s="37">
        <f t="shared" si="64"/>
        <v>106659.79999999999</v>
      </c>
      <c r="K141" s="37">
        <f t="shared" si="64"/>
        <v>350159.8</v>
      </c>
    </row>
    <row r="142" spans="1:11" ht="20.100000000000001" customHeight="1" x14ac:dyDescent="0.2">
      <c r="A142" s="50">
        <v>323791</v>
      </c>
      <c r="B142" s="3" t="s">
        <v>216</v>
      </c>
      <c r="C142" s="4">
        <v>0</v>
      </c>
      <c r="D142" s="4"/>
      <c r="E142" s="4">
        <f t="shared" si="62"/>
        <v>0</v>
      </c>
      <c r="F142" s="8">
        <v>0</v>
      </c>
      <c r="G142" s="8">
        <v>0</v>
      </c>
      <c r="H142" s="8">
        <f t="shared" ref="H142:H147" si="65">F142+G142</f>
        <v>0</v>
      </c>
      <c r="I142" s="8">
        <f t="shared" ref="I142:J147" si="66">C142+F142</f>
        <v>0</v>
      </c>
      <c r="J142" s="8">
        <f t="shared" si="61"/>
        <v>0</v>
      </c>
      <c r="K142" s="8">
        <f t="shared" ref="K142:K147" si="67">I142+J142</f>
        <v>0</v>
      </c>
    </row>
    <row r="143" spans="1:11" ht="20.100000000000001" customHeight="1" x14ac:dyDescent="0.2">
      <c r="A143" s="50">
        <v>323792</v>
      </c>
      <c r="B143" s="3" t="s">
        <v>87</v>
      </c>
      <c r="C143" s="4">
        <v>0</v>
      </c>
      <c r="D143" s="4">
        <v>245934.81</v>
      </c>
      <c r="E143" s="4">
        <f t="shared" si="62"/>
        <v>245934.81</v>
      </c>
      <c r="F143" s="8">
        <v>0</v>
      </c>
      <c r="G143" s="8">
        <v>-139275</v>
      </c>
      <c r="H143" s="8">
        <f t="shared" si="65"/>
        <v>-139275</v>
      </c>
      <c r="I143" s="8">
        <f t="shared" si="66"/>
        <v>0</v>
      </c>
      <c r="J143" s="8">
        <f t="shared" si="61"/>
        <v>106659.81</v>
      </c>
      <c r="K143" s="8">
        <f t="shared" si="67"/>
        <v>106659.81</v>
      </c>
    </row>
    <row r="144" spans="1:11" ht="20.100000000000001" customHeight="1" x14ac:dyDescent="0.2">
      <c r="A144" s="50">
        <v>323793</v>
      </c>
      <c r="B144" s="3" t="s">
        <v>88</v>
      </c>
      <c r="C144" s="4">
        <v>0</v>
      </c>
      <c r="D144" s="4">
        <v>237999.99</v>
      </c>
      <c r="E144" s="4">
        <f t="shared" si="62"/>
        <v>237999.99</v>
      </c>
      <c r="F144" s="8">
        <v>0</v>
      </c>
      <c r="G144" s="8">
        <v>-238000</v>
      </c>
      <c r="H144" s="8">
        <f t="shared" si="65"/>
        <v>-238000</v>
      </c>
      <c r="I144" s="8">
        <f t="shared" si="66"/>
        <v>0</v>
      </c>
      <c r="J144" s="8">
        <f t="shared" si="61"/>
        <v>-1.0000000009313226E-2</v>
      </c>
      <c r="K144" s="8">
        <f t="shared" si="67"/>
        <v>-1.0000000009313226E-2</v>
      </c>
    </row>
    <row r="145" spans="1:11" ht="20.100000000000001" customHeight="1" x14ac:dyDescent="0.2">
      <c r="A145" s="50">
        <v>323795</v>
      </c>
      <c r="B145" s="3" t="s">
        <v>89</v>
      </c>
      <c r="C145" s="4">
        <v>35000</v>
      </c>
      <c r="D145" s="4"/>
      <c r="E145" s="4">
        <f t="shared" si="62"/>
        <v>35000</v>
      </c>
      <c r="F145" s="8">
        <v>0</v>
      </c>
      <c r="G145" s="8">
        <v>0</v>
      </c>
      <c r="H145" s="8">
        <f t="shared" si="65"/>
        <v>0</v>
      </c>
      <c r="I145" s="8">
        <f t="shared" si="66"/>
        <v>35000</v>
      </c>
      <c r="J145" s="8">
        <f t="shared" si="61"/>
        <v>0</v>
      </c>
      <c r="K145" s="8">
        <f t="shared" si="67"/>
        <v>35000</v>
      </c>
    </row>
    <row r="146" spans="1:11" ht="20.100000000000001" customHeight="1" x14ac:dyDescent="0.2">
      <c r="A146" s="50">
        <v>323796</v>
      </c>
      <c r="B146" s="3" t="s">
        <v>217</v>
      </c>
      <c r="C146" s="4">
        <v>58500</v>
      </c>
      <c r="D146" s="4"/>
      <c r="E146" s="4">
        <f t="shared" si="62"/>
        <v>58500</v>
      </c>
      <c r="F146" s="8">
        <v>0</v>
      </c>
      <c r="G146" s="8">
        <v>0</v>
      </c>
      <c r="H146" s="8">
        <f t="shared" si="65"/>
        <v>0</v>
      </c>
      <c r="I146" s="8">
        <f t="shared" si="66"/>
        <v>58500</v>
      </c>
      <c r="J146" s="8">
        <f t="shared" si="61"/>
        <v>0</v>
      </c>
      <c r="K146" s="8">
        <f t="shared" si="67"/>
        <v>58500</v>
      </c>
    </row>
    <row r="147" spans="1:11" ht="20.100000000000001" customHeight="1" x14ac:dyDescent="0.2">
      <c r="A147" s="50">
        <v>323799</v>
      </c>
      <c r="B147" s="3" t="s">
        <v>218</v>
      </c>
      <c r="C147" s="4">
        <v>150000</v>
      </c>
      <c r="D147" s="4">
        <v>100000</v>
      </c>
      <c r="E147" s="4">
        <f t="shared" si="62"/>
        <v>250000</v>
      </c>
      <c r="F147" s="8">
        <v>0</v>
      </c>
      <c r="G147" s="8">
        <v>-100000</v>
      </c>
      <c r="H147" s="8">
        <f t="shared" si="65"/>
        <v>-100000</v>
      </c>
      <c r="I147" s="8">
        <f t="shared" si="66"/>
        <v>150000</v>
      </c>
      <c r="J147" s="8">
        <f t="shared" si="66"/>
        <v>0</v>
      </c>
      <c r="K147" s="8">
        <f t="shared" si="67"/>
        <v>150000</v>
      </c>
    </row>
    <row r="148" spans="1:11" ht="20.100000000000001" customHeight="1" x14ac:dyDescent="0.2">
      <c r="A148" s="49">
        <v>3238</v>
      </c>
      <c r="B148" s="6" t="s">
        <v>90</v>
      </c>
      <c r="C148" s="7">
        <f>SUM(C149:C151)</f>
        <v>1511030</v>
      </c>
      <c r="D148" s="7">
        <f>SUM(D149:D151)</f>
        <v>0</v>
      </c>
      <c r="E148" s="7">
        <f t="shared" si="62"/>
        <v>1511030</v>
      </c>
      <c r="F148" s="7">
        <f t="shared" ref="F148:K148" si="68">SUM(F149:F151)</f>
        <v>0</v>
      </c>
      <c r="G148" s="7">
        <f t="shared" si="68"/>
        <v>0</v>
      </c>
      <c r="H148" s="7">
        <f t="shared" si="68"/>
        <v>0</v>
      </c>
      <c r="I148" s="7">
        <f t="shared" si="68"/>
        <v>1511030</v>
      </c>
      <c r="J148" s="7">
        <f t="shared" si="68"/>
        <v>0</v>
      </c>
      <c r="K148" s="7">
        <f t="shared" si="68"/>
        <v>1511030</v>
      </c>
    </row>
    <row r="149" spans="1:11" ht="20.100000000000001" customHeight="1" x14ac:dyDescent="0.2">
      <c r="A149" s="50">
        <v>32381</v>
      </c>
      <c r="B149" s="3" t="s">
        <v>219</v>
      </c>
      <c r="C149" s="4">
        <v>0</v>
      </c>
      <c r="D149" s="4"/>
      <c r="E149" s="4">
        <f t="shared" si="62"/>
        <v>0</v>
      </c>
      <c r="F149" s="8">
        <v>0</v>
      </c>
      <c r="G149" s="8">
        <v>0</v>
      </c>
      <c r="H149" s="8">
        <f>F149+G149</f>
        <v>0</v>
      </c>
      <c r="I149" s="8">
        <f t="shared" ref="I149:J151" si="69">C149+F149</f>
        <v>0</v>
      </c>
      <c r="J149" s="8">
        <f t="shared" si="69"/>
        <v>0</v>
      </c>
      <c r="K149" s="8">
        <f>I149+J149</f>
        <v>0</v>
      </c>
    </row>
    <row r="150" spans="1:11" ht="20.100000000000001" customHeight="1" x14ac:dyDescent="0.2">
      <c r="A150" s="50">
        <v>32382</v>
      </c>
      <c r="B150" s="3" t="s">
        <v>91</v>
      </c>
      <c r="C150" s="4">
        <v>1101530</v>
      </c>
      <c r="D150" s="4"/>
      <c r="E150" s="4">
        <f t="shared" si="62"/>
        <v>1101530</v>
      </c>
      <c r="F150" s="8">
        <v>0</v>
      </c>
      <c r="G150" s="8">
        <v>0</v>
      </c>
      <c r="H150" s="8">
        <f>F150+G150</f>
        <v>0</v>
      </c>
      <c r="I150" s="8">
        <f t="shared" si="69"/>
        <v>1101530</v>
      </c>
      <c r="J150" s="8">
        <f t="shared" si="69"/>
        <v>0</v>
      </c>
      <c r="K150" s="8">
        <f>I150+J150</f>
        <v>1101530</v>
      </c>
    </row>
    <row r="151" spans="1:11" ht="20.100000000000001" customHeight="1" x14ac:dyDescent="0.2">
      <c r="A151" s="50">
        <v>32389</v>
      </c>
      <c r="B151" s="3" t="s">
        <v>92</v>
      </c>
      <c r="C151" s="4">
        <v>409500</v>
      </c>
      <c r="D151" s="4"/>
      <c r="E151" s="4">
        <f t="shared" si="62"/>
        <v>409500</v>
      </c>
      <c r="F151" s="8">
        <v>0</v>
      </c>
      <c r="G151" s="8">
        <v>0</v>
      </c>
      <c r="H151" s="8">
        <f>F151+G151</f>
        <v>0</v>
      </c>
      <c r="I151" s="8">
        <f t="shared" si="69"/>
        <v>409500</v>
      </c>
      <c r="J151" s="8">
        <f t="shared" si="69"/>
        <v>0</v>
      </c>
      <c r="K151" s="8">
        <f>I151+J151</f>
        <v>409500</v>
      </c>
    </row>
    <row r="152" spans="1:11" ht="20.100000000000001" customHeight="1" x14ac:dyDescent="0.2">
      <c r="A152" s="49">
        <v>3239</v>
      </c>
      <c r="B152" s="6" t="s">
        <v>93</v>
      </c>
      <c r="C152" s="7">
        <f>SUM(C153:C157)</f>
        <v>1887600</v>
      </c>
      <c r="D152" s="7">
        <f>SUM(D153:D157)</f>
        <v>0</v>
      </c>
      <c r="E152" s="7">
        <f t="shared" si="62"/>
        <v>1887600</v>
      </c>
      <c r="F152" s="7">
        <f t="shared" ref="F152:K152" si="70">SUM(F153:F157)</f>
        <v>-99450</v>
      </c>
      <c r="G152" s="7">
        <f t="shared" si="70"/>
        <v>0</v>
      </c>
      <c r="H152" s="7">
        <f t="shared" si="70"/>
        <v>-99450</v>
      </c>
      <c r="I152" s="7">
        <f t="shared" si="70"/>
        <v>1788150</v>
      </c>
      <c r="J152" s="7">
        <f t="shared" si="70"/>
        <v>0</v>
      </c>
      <c r="K152" s="7">
        <f t="shared" si="70"/>
        <v>1788150</v>
      </c>
    </row>
    <row r="153" spans="1:11" ht="20.100000000000001" customHeight="1" x14ac:dyDescent="0.2">
      <c r="A153" s="51">
        <v>32391</v>
      </c>
      <c r="B153" s="9" t="s">
        <v>220</v>
      </c>
      <c r="C153" s="4">
        <v>327600</v>
      </c>
      <c r="D153" s="4"/>
      <c r="E153" s="4">
        <f t="shared" si="62"/>
        <v>327600</v>
      </c>
      <c r="F153" s="8">
        <v>-99450</v>
      </c>
      <c r="G153" s="8">
        <v>0</v>
      </c>
      <c r="H153" s="8">
        <f>F153+G153</f>
        <v>-99450</v>
      </c>
      <c r="I153" s="8">
        <f t="shared" ref="I153:J157" si="71">C153+F153</f>
        <v>228150</v>
      </c>
      <c r="J153" s="8">
        <f t="shared" si="71"/>
        <v>0</v>
      </c>
      <c r="K153" s="8">
        <f>I153+J153</f>
        <v>228150</v>
      </c>
    </row>
    <row r="154" spans="1:11" ht="20.100000000000001" customHeight="1" x14ac:dyDescent="0.2">
      <c r="A154" s="50">
        <v>32394</v>
      </c>
      <c r="B154" s="3" t="s">
        <v>94</v>
      </c>
      <c r="C154" s="4">
        <v>40000</v>
      </c>
      <c r="D154" s="4"/>
      <c r="E154" s="4">
        <f t="shared" si="62"/>
        <v>40000</v>
      </c>
      <c r="F154" s="8">
        <v>0</v>
      </c>
      <c r="G154" s="8">
        <v>0</v>
      </c>
      <c r="H154" s="8">
        <f>F154+G154</f>
        <v>0</v>
      </c>
      <c r="I154" s="8">
        <f t="shared" si="71"/>
        <v>40000</v>
      </c>
      <c r="J154" s="8">
        <f t="shared" si="71"/>
        <v>0</v>
      </c>
      <c r="K154" s="8">
        <f>I154+J154</f>
        <v>40000</v>
      </c>
    </row>
    <row r="155" spans="1:11" ht="20.100000000000001" customHeight="1" x14ac:dyDescent="0.2">
      <c r="A155" s="50">
        <v>32395</v>
      </c>
      <c r="B155" s="3" t="s">
        <v>95</v>
      </c>
      <c r="C155" s="4">
        <v>760500</v>
      </c>
      <c r="D155" s="4"/>
      <c r="E155" s="4">
        <f t="shared" si="62"/>
        <v>760500</v>
      </c>
      <c r="F155" s="8">
        <v>0</v>
      </c>
      <c r="G155" s="8">
        <v>0</v>
      </c>
      <c r="H155" s="8">
        <f>F155+G155</f>
        <v>0</v>
      </c>
      <c r="I155" s="8">
        <f t="shared" si="71"/>
        <v>760500</v>
      </c>
      <c r="J155" s="8">
        <f t="shared" si="71"/>
        <v>0</v>
      </c>
      <c r="K155" s="8">
        <f>I155+J155</f>
        <v>760500</v>
      </c>
    </row>
    <row r="156" spans="1:11" ht="20.100000000000001" customHeight="1" x14ac:dyDescent="0.2">
      <c r="A156" s="50">
        <v>32396</v>
      </c>
      <c r="B156" s="3" t="s">
        <v>96</v>
      </c>
      <c r="C156" s="4">
        <v>409500</v>
      </c>
      <c r="D156" s="4"/>
      <c r="E156" s="4">
        <f t="shared" si="62"/>
        <v>409500</v>
      </c>
      <c r="F156" s="8">
        <v>0</v>
      </c>
      <c r="G156" s="8">
        <v>0</v>
      </c>
      <c r="H156" s="8">
        <f>F156+G156</f>
        <v>0</v>
      </c>
      <c r="I156" s="8">
        <f t="shared" si="71"/>
        <v>409500</v>
      </c>
      <c r="J156" s="8">
        <f t="shared" si="71"/>
        <v>0</v>
      </c>
      <c r="K156" s="8">
        <f>I156+J156</f>
        <v>409500</v>
      </c>
    </row>
    <row r="157" spans="1:11" ht="20.100000000000001" customHeight="1" x14ac:dyDescent="0.2">
      <c r="A157" s="50">
        <v>32399</v>
      </c>
      <c r="B157" s="3" t="s">
        <v>221</v>
      </c>
      <c r="C157" s="8">
        <v>350000</v>
      </c>
      <c r="D157" s="8"/>
      <c r="E157" s="8">
        <f t="shared" si="62"/>
        <v>350000</v>
      </c>
      <c r="F157" s="8">
        <v>0</v>
      </c>
      <c r="G157" s="8">
        <v>0</v>
      </c>
      <c r="H157" s="8">
        <f>F157+G157</f>
        <v>0</v>
      </c>
      <c r="I157" s="8">
        <f t="shared" si="71"/>
        <v>350000</v>
      </c>
      <c r="J157" s="8">
        <f t="shared" si="71"/>
        <v>0</v>
      </c>
      <c r="K157" s="8">
        <f>I157+J157</f>
        <v>350000</v>
      </c>
    </row>
    <row r="158" spans="1:11" ht="20.100000000000001" customHeight="1" x14ac:dyDescent="0.2">
      <c r="A158" s="48">
        <v>324</v>
      </c>
      <c r="B158" s="13" t="s">
        <v>123</v>
      </c>
      <c r="C158" s="14">
        <f>C159</f>
        <v>130000</v>
      </c>
      <c r="D158" s="14">
        <f>D159</f>
        <v>0</v>
      </c>
      <c r="E158" s="14">
        <f t="shared" si="62"/>
        <v>130000</v>
      </c>
      <c r="F158" s="14">
        <f t="shared" ref="F158:K158" si="72">F159</f>
        <v>0</v>
      </c>
      <c r="G158" s="14">
        <f t="shared" si="72"/>
        <v>0</v>
      </c>
      <c r="H158" s="14">
        <f t="shared" si="72"/>
        <v>0</v>
      </c>
      <c r="I158" s="14">
        <f t="shared" si="72"/>
        <v>130000</v>
      </c>
      <c r="J158" s="14">
        <f t="shared" si="72"/>
        <v>0</v>
      </c>
      <c r="K158" s="14">
        <f t="shared" si="72"/>
        <v>130000</v>
      </c>
    </row>
    <row r="159" spans="1:11" ht="20.100000000000001" customHeight="1" x14ac:dyDescent="0.2">
      <c r="A159" s="49">
        <v>3241</v>
      </c>
      <c r="B159" s="6" t="s">
        <v>123</v>
      </c>
      <c r="C159" s="7">
        <f>SUM(C160:C162)</f>
        <v>130000</v>
      </c>
      <c r="D159" s="7">
        <f>SUM(D160:D162)</f>
        <v>0</v>
      </c>
      <c r="E159" s="7">
        <f t="shared" si="62"/>
        <v>130000</v>
      </c>
      <c r="F159" s="7">
        <f t="shared" ref="F159:K159" si="73">SUM(F160:F162)</f>
        <v>0</v>
      </c>
      <c r="G159" s="7">
        <f t="shared" si="73"/>
        <v>0</v>
      </c>
      <c r="H159" s="7">
        <f t="shared" si="73"/>
        <v>0</v>
      </c>
      <c r="I159" s="7">
        <f t="shared" si="73"/>
        <v>130000</v>
      </c>
      <c r="J159" s="7">
        <f t="shared" si="73"/>
        <v>0</v>
      </c>
      <c r="K159" s="7">
        <f t="shared" si="73"/>
        <v>130000</v>
      </c>
    </row>
    <row r="160" spans="1:11" ht="20.100000000000001" customHeight="1" x14ac:dyDescent="0.2">
      <c r="A160" s="50">
        <v>32411</v>
      </c>
      <c r="B160" s="3" t="s">
        <v>222</v>
      </c>
      <c r="C160" s="4">
        <v>0</v>
      </c>
      <c r="D160" s="4"/>
      <c r="E160" s="4">
        <f t="shared" si="62"/>
        <v>0</v>
      </c>
      <c r="F160" s="8">
        <v>0</v>
      </c>
      <c r="G160" s="8">
        <v>0</v>
      </c>
      <c r="H160" s="8">
        <f>F160+G160</f>
        <v>0</v>
      </c>
      <c r="I160" s="8">
        <f t="shared" ref="I160:J162" si="74">C160+F160</f>
        <v>0</v>
      </c>
      <c r="J160" s="8">
        <f t="shared" si="74"/>
        <v>0</v>
      </c>
      <c r="K160" s="8">
        <f>I160+J160</f>
        <v>0</v>
      </c>
    </row>
    <row r="161" spans="1:13" ht="20.100000000000001" customHeight="1" x14ac:dyDescent="0.2">
      <c r="A161" s="50">
        <v>32412</v>
      </c>
      <c r="B161" s="3" t="s">
        <v>223</v>
      </c>
      <c r="C161" s="4">
        <v>120000</v>
      </c>
      <c r="D161" s="4"/>
      <c r="E161" s="4">
        <f t="shared" si="62"/>
        <v>120000</v>
      </c>
      <c r="F161" s="8">
        <v>0</v>
      </c>
      <c r="G161" s="8">
        <v>0</v>
      </c>
      <c r="H161" s="8">
        <f>F161+G161</f>
        <v>0</v>
      </c>
      <c r="I161" s="8">
        <f t="shared" si="74"/>
        <v>120000</v>
      </c>
      <c r="J161" s="8">
        <f t="shared" si="74"/>
        <v>0</v>
      </c>
      <c r="K161" s="8">
        <f>I161+J161</f>
        <v>120000</v>
      </c>
    </row>
    <row r="162" spans="1:13" ht="20.100000000000001" customHeight="1" x14ac:dyDescent="0.2">
      <c r="A162" s="50">
        <v>324121</v>
      </c>
      <c r="B162" s="3" t="s">
        <v>224</v>
      </c>
      <c r="C162" s="4">
        <v>10000</v>
      </c>
      <c r="D162" s="4"/>
      <c r="E162" s="4">
        <f t="shared" si="62"/>
        <v>10000</v>
      </c>
      <c r="F162" s="8">
        <v>0</v>
      </c>
      <c r="G162" s="8">
        <v>0</v>
      </c>
      <c r="H162" s="8">
        <f>F162+G162</f>
        <v>0</v>
      </c>
      <c r="I162" s="8">
        <f t="shared" si="74"/>
        <v>10000</v>
      </c>
      <c r="J162" s="8">
        <f t="shared" si="74"/>
        <v>0</v>
      </c>
      <c r="K162" s="8">
        <f>I162+J162</f>
        <v>10000</v>
      </c>
    </row>
    <row r="163" spans="1:13" ht="20.100000000000001" customHeight="1" x14ac:dyDescent="0.2">
      <c r="A163" s="48">
        <v>329</v>
      </c>
      <c r="B163" s="13" t="s">
        <v>97</v>
      </c>
      <c r="C163" s="14">
        <f>C164+C167+C172+C174+C178+C184+C186</f>
        <v>1442500</v>
      </c>
      <c r="D163" s="14">
        <f>D164+D167+D172+D174+D178+D184+D186</f>
        <v>20160</v>
      </c>
      <c r="E163" s="14">
        <f t="shared" si="62"/>
        <v>1462660</v>
      </c>
      <c r="F163" s="14">
        <f t="shared" ref="F163:K163" si="75">F164+F167+F172+F174+F178+F184+F186</f>
        <v>0</v>
      </c>
      <c r="G163" s="14">
        <f t="shared" si="75"/>
        <v>-1615</v>
      </c>
      <c r="H163" s="14">
        <f t="shared" si="75"/>
        <v>-1615</v>
      </c>
      <c r="I163" s="14">
        <f t="shared" si="75"/>
        <v>1442500</v>
      </c>
      <c r="J163" s="14">
        <f t="shared" si="75"/>
        <v>18545</v>
      </c>
      <c r="K163" s="14">
        <f t="shared" si="75"/>
        <v>1461045</v>
      </c>
    </row>
    <row r="164" spans="1:13" ht="20.100000000000001" customHeight="1" x14ac:dyDescent="0.2">
      <c r="A164" s="49">
        <v>3291</v>
      </c>
      <c r="B164" s="6" t="s">
        <v>225</v>
      </c>
      <c r="C164" s="7">
        <f>SUM(C165:C166)</f>
        <v>70000</v>
      </c>
      <c r="D164" s="7">
        <f>SUM(D165:D166)</f>
        <v>0</v>
      </c>
      <c r="E164" s="7">
        <f t="shared" si="62"/>
        <v>70000</v>
      </c>
      <c r="F164" s="7">
        <f t="shared" ref="F164:K164" si="76">SUM(F165:F166)</f>
        <v>0</v>
      </c>
      <c r="G164" s="7">
        <f t="shared" si="76"/>
        <v>0</v>
      </c>
      <c r="H164" s="7">
        <f t="shared" si="76"/>
        <v>0</v>
      </c>
      <c r="I164" s="7">
        <f t="shared" si="76"/>
        <v>70000</v>
      </c>
      <c r="J164" s="7">
        <f t="shared" si="76"/>
        <v>0</v>
      </c>
      <c r="K164" s="7">
        <f t="shared" si="76"/>
        <v>70000</v>
      </c>
    </row>
    <row r="165" spans="1:13" ht="20.100000000000001" customHeight="1" x14ac:dyDescent="0.2">
      <c r="A165" s="50">
        <v>32911</v>
      </c>
      <c r="B165" s="3" t="s">
        <v>226</v>
      </c>
      <c r="C165" s="4">
        <v>70000</v>
      </c>
      <c r="D165" s="4"/>
      <c r="E165" s="4">
        <f t="shared" si="62"/>
        <v>70000</v>
      </c>
      <c r="F165" s="8">
        <v>0</v>
      </c>
      <c r="G165" s="8">
        <v>0</v>
      </c>
      <c r="H165" s="8">
        <f>F165+G165</f>
        <v>0</v>
      </c>
      <c r="I165" s="8">
        <f t="shared" ref="I165:J188" si="77">C165+F165</f>
        <v>70000</v>
      </c>
      <c r="J165" s="8">
        <f t="shared" si="77"/>
        <v>0</v>
      </c>
      <c r="K165" s="8">
        <f>I165+J165</f>
        <v>70000</v>
      </c>
    </row>
    <row r="166" spans="1:13" ht="20.100000000000001" customHeight="1" x14ac:dyDescent="0.2">
      <c r="A166" s="50">
        <v>32912</v>
      </c>
      <c r="B166" s="3" t="s">
        <v>98</v>
      </c>
      <c r="C166" s="4">
        <v>0</v>
      </c>
      <c r="D166" s="4"/>
      <c r="E166" s="4">
        <f t="shared" si="62"/>
        <v>0</v>
      </c>
      <c r="F166" s="8">
        <v>0</v>
      </c>
      <c r="G166" s="8">
        <v>0</v>
      </c>
      <c r="H166" s="8">
        <f>F166+G166</f>
        <v>0</v>
      </c>
      <c r="I166" s="8">
        <f t="shared" si="77"/>
        <v>0</v>
      </c>
      <c r="J166" s="8">
        <f t="shared" si="77"/>
        <v>0</v>
      </c>
      <c r="K166" s="8">
        <f>I166+J166</f>
        <v>0</v>
      </c>
    </row>
    <row r="167" spans="1:13" ht="20.100000000000001" customHeight="1" x14ac:dyDescent="0.2">
      <c r="A167" s="49">
        <v>3292</v>
      </c>
      <c r="B167" s="6" t="s">
        <v>99</v>
      </c>
      <c r="C167" s="7">
        <f>SUM(C168:C171)</f>
        <v>650000</v>
      </c>
      <c r="D167" s="7">
        <f>SUM(D168:D171)</f>
        <v>0</v>
      </c>
      <c r="E167" s="7">
        <f t="shared" si="62"/>
        <v>650000</v>
      </c>
      <c r="F167" s="7">
        <f t="shared" ref="F167:K167" si="78">SUM(F168:F171)</f>
        <v>0</v>
      </c>
      <c r="G167" s="7">
        <f t="shared" si="78"/>
        <v>0</v>
      </c>
      <c r="H167" s="7">
        <f t="shared" si="78"/>
        <v>0</v>
      </c>
      <c r="I167" s="7">
        <f t="shared" si="78"/>
        <v>650000</v>
      </c>
      <c r="J167" s="7">
        <f t="shared" si="78"/>
        <v>0</v>
      </c>
      <c r="K167" s="7">
        <f t="shared" si="78"/>
        <v>650000</v>
      </c>
    </row>
    <row r="168" spans="1:13" ht="20.100000000000001" customHeight="1" x14ac:dyDescent="0.2">
      <c r="A168" s="50">
        <v>32921</v>
      </c>
      <c r="B168" s="3" t="s">
        <v>227</v>
      </c>
      <c r="C168" s="4">
        <v>125000</v>
      </c>
      <c r="D168" s="4"/>
      <c r="E168" s="4">
        <f t="shared" si="62"/>
        <v>125000</v>
      </c>
      <c r="F168" s="8">
        <v>0</v>
      </c>
      <c r="G168" s="8">
        <v>0</v>
      </c>
      <c r="H168" s="8">
        <f>F168+G168</f>
        <v>0</v>
      </c>
      <c r="I168" s="8">
        <f t="shared" si="77"/>
        <v>125000</v>
      </c>
      <c r="J168" s="8">
        <f t="shared" si="77"/>
        <v>0</v>
      </c>
      <c r="K168" s="8">
        <f>I168+J168</f>
        <v>125000</v>
      </c>
    </row>
    <row r="169" spans="1:13" ht="20.100000000000001" customHeight="1" x14ac:dyDescent="0.2">
      <c r="A169" s="50">
        <v>32922</v>
      </c>
      <c r="B169" s="3" t="s">
        <v>228</v>
      </c>
      <c r="C169" s="4">
        <v>275000</v>
      </c>
      <c r="D169" s="4"/>
      <c r="E169" s="4">
        <f t="shared" si="62"/>
        <v>275000</v>
      </c>
      <c r="F169" s="8">
        <v>0</v>
      </c>
      <c r="G169" s="8">
        <v>0</v>
      </c>
      <c r="H169" s="8">
        <f>F169+G169</f>
        <v>0</v>
      </c>
      <c r="I169" s="8">
        <f t="shared" si="77"/>
        <v>275000</v>
      </c>
      <c r="J169" s="8">
        <f t="shared" si="77"/>
        <v>0</v>
      </c>
      <c r="K169" s="8">
        <f>I169+J169</f>
        <v>275000</v>
      </c>
      <c r="M169" s="40"/>
    </row>
    <row r="170" spans="1:13" ht="20.100000000000001" customHeight="1" x14ac:dyDescent="0.2">
      <c r="A170" s="50">
        <v>32923</v>
      </c>
      <c r="B170" s="3" t="s">
        <v>229</v>
      </c>
      <c r="C170" s="4">
        <v>70000</v>
      </c>
      <c r="D170" s="4"/>
      <c r="E170" s="4">
        <f t="shared" si="62"/>
        <v>70000</v>
      </c>
      <c r="F170" s="8">
        <v>0</v>
      </c>
      <c r="G170" s="8">
        <v>0</v>
      </c>
      <c r="H170" s="8">
        <f>F170+G170</f>
        <v>0</v>
      </c>
      <c r="I170" s="8">
        <f t="shared" si="77"/>
        <v>70000</v>
      </c>
      <c r="J170" s="8">
        <f t="shared" si="77"/>
        <v>0</v>
      </c>
      <c r="K170" s="8">
        <f>I170+J170</f>
        <v>70000</v>
      </c>
      <c r="M170" s="40"/>
    </row>
    <row r="171" spans="1:13" ht="20.100000000000001" customHeight="1" x14ac:dyDescent="0.2">
      <c r="A171" s="50">
        <v>32924</v>
      </c>
      <c r="B171" s="3" t="s">
        <v>230</v>
      </c>
      <c r="C171" s="4">
        <v>180000</v>
      </c>
      <c r="D171" s="4"/>
      <c r="E171" s="4">
        <f t="shared" si="62"/>
        <v>180000</v>
      </c>
      <c r="F171" s="8">
        <v>0</v>
      </c>
      <c r="G171" s="8">
        <v>0</v>
      </c>
      <c r="H171" s="8">
        <f>F171+G171</f>
        <v>0</v>
      </c>
      <c r="I171" s="8">
        <f t="shared" si="77"/>
        <v>180000</v>
      </c>
      <c r="J171" s="8">
        <f t="shared" si="77"/>
        <v>0</v>
      </c>
      <c r="K171" s="8">
        <f>I171+J171</f>
        <v>180000</v>
      </c>
      <c r="M171" s="40"/>
    </row>
    <row r="172" spans="1:13" ht="20.100000000000001" customHeight="1" x14ac:dyDescent="0.2">
      <c r="A172" s="49">
        <v>3293</v>
      </c>
      <c r="B172" s="6" t="s">
        <v>100</v>
      </c>
      <c r="C172" s="7">
        <f>C173</f>
        <v>292500</v>
      </c>
      <c r="D172" s="7">
        <f>D173</f>
        <v>0</v>
      </c>
      <c r="E172" s="7">
        <f t="shared" si="62"/>
        <v>292500</v>
      </c>
      <c r="F172" s="7">
        <f t="shared" ref="F172:K172" si="79">F173</f>
        <v>0</v>
      </c>
      <c r="G172" s="7">
        <f t="shared" si="79"/>
        <v>0</v>
      </c>
      <c r="H172" s="7">
        <f t="shared" si="79"/>
        <v>0</v>
      </c>
      <c r="I172" s="7">
        <f t="shared" si="79"/>
        <v>292500</v>
      </c>
      <c r="J172" s="7">
        <f t="shared" si="79"/>
        <v>0</v>
      </c>
      <c r="K172" s="7">
        <f t="shared" si="79"/>
        <v>292500</v>
      </c>
    </row>
    <row r="173" spans="1:13" ht="20.100000000000001" customHeight="1" x14ac:dyDescent="0.2">
      <c r="A173" s="50">
        <v>32931</v>
      </c>
      <c r="B173" s="3" t="s">
        <v>100</v>
      </c>
      <c r="C173" s="4">
        <v>292500</v>
      </c>
      <c r="D173" s="4"/>
      <c r="E173" s="4">
        <f t="shared" si="62"/>
        <v>292500</v>
      </c>
      <c r="F173" s="8">
        <v>0</v>
      </c>
      <c r="G173" s="8">
        <v>0</v>
      </c>
      <c r="H173" s="8">
        <f>F173+G173</f>
        <v>0</v>
      </c>
      <c r="I173" s="8">
        <f t="shared" si="77"/>
        <v>292500</v>
      </c>
      <c r="J173" s="8">
        <f t="shared" si="77"/>
        <v>0</v>
      </c>
      <c r="K173" s="8">
        <f>I173+J173</f>
        <v>292500</v>
      </c>
    </row>
    <row r="174" spans="1:13" ht="20.100000000000001" customHeight="1" x14ac:dyDescent="0.2">
      <c r="A174" s="49">
        <v>3294</v>
      </c>
      <c r="B174" s="6" t="s">
        <v>231</v>
      </c>
      <c r="C174" s="7">
        <f>SUM(C175:C177)</f>
        <v>56000</v>
      </c>
      <c r="D174" s="7">
        <f>SUM(D175:D177)</f>
        <v>0</v>
      </c>
      <c r="E174" s="7">
        <f t="shared" si="62"/>
        <v>56000</v>
      </c>
      <c r="F174" s="7">
        <f t="shared" ref="F174:K174" si="80">SUM(F175:F177)</f>
        <v>0</v>
      </c>
      <c r="G174" s="7">
        <f t="shared" si="80"/>
        <v>0</v>
      </c>
      <c r="H174" s="7">
        <f t="shared" si="80"/>
        <v>0</v>
      </c>
      <c r="I174" s="7">
        <f t="shared" si="80"/>
        <v>56000</v>
      </c>
      <c r="J174" s="7">
        <f t="shared" si="80"/>
        <v>0</v>
      </c>
      <c r="K174" s="7">
        <f t="shared" si="80"/>
        <v>56000</v>
      </c>
    </row>
    <row r="175" spans="1:13" ht="20.100000000000001" customHeight="1" x14ac:dyDescent="0.2">
      <c r="A175" s="50">
        <v>32941</v>
      </c>
      <c r="B175" s="3" t="s">
        <v>101</v>
      </c>
      <c r="C175" s="4">
        <v>45000</v>
      </c>
      <c r="D175" s="4"/>
      <c r="E175" s="4">
        <f t="shared" si="62"/>
        <v>45000</v>
      </c>
      <c r="F175" s="8">
        <v>0</v>
      </c>
      <c r="G175" s="8">
        <v>0</v>
      </c>
      <c r="H175" s="8">
        <f>F175+G175</f>
        <v>0</v>
      </c>
      <c r="I175" s="8">
        <f t="shared" si="77"/>
        <v>45000</v>
      </c>
      <c r="J175" s="8">
        <f t="shared" si="77"/>
        <v>0</v>
      </c>
      <c r="K175" s="8">
        <f>I175+J175</f>
        <v>45000</v>
      </c>
    </row>
    <row r="176" spans="1:13" ht="20.100000000000001" customHeight="1" x14ac:dyDescent="0.2">
      <c r="A176" s="50">
        <v>32942</v>
      </c>
      <c r="B176" s="3" t="s">
        <v>102</v>
      </c>
      <c r="C176" s="4">
        <v>1000</v>
      </c>
      <c r="D176" s="4"/>
      <c r="E176" s="4">
        <f t="shared" si="62"/>
        <v>1000</v>
      </c>
      <c r="F176" s="8">
        <v>0</v>
      </c>
      <c r="G176" s="8">
        <v>0</v>
      </c>
      <c r="H176" s="8">
        <f>F176+G176</f>
        <v>0</v>
      </c>
      <c r="I176" s="8">
        <f t="shared" si="77"/>
        <v>1000</v>
      </c>
      <c r="J176" s="8">
        <f t="shared" si="77"/>
        <v>0</v>
      </c>
      <c r="K176" s="8">
        <f>I176+J176</f>
        <v>1000</v>
      </c>
    </row>
    <row r="177" spans="1:14" ht="20.100000000000001" customHeight="1" x14ac:dyDescent="0.2">
      <c r="A177" s="50">
        <v>32943</v>
      </c>
      <c r="B177" s="3" t="s">
        <v>148</v>
      </c>
      <c r="C177" s="4">
        <v>10000</v>
      </c>
      <c r="D177" s="4"/>
      <c r="E177" s="4">
        <f t="shared" si="62"/>
        <v>10000</v>
      </c>
      <c r="F177" s="8">
        <v>0</v>
      </c>
      <c r="G177" s="8">
        <v>0</v>
      </c>
      <c r="H177" s="8">
        <f>F177+G177</f>
        <v>0</v>
      </c>
      <c r="I177" s="8">
        <f t="shared" si="77"/>
        <v>10000</v>
      </c>
      <c r="J177" s="8">
        <f t="shared" si="77"/>
        <v>0</v>
      </c>
      <c r="K177" s="8">
        <f>I177+J177</f>
        <v>10000</v>
      </c>
    </row>
    <row r="178" spans="1:14" ht="20.100000000000001" customHeight="1" x14ac:dyDescent="0.2">
      <c r="A178" s="49">
        <v>3295</v>
      </c>
      <c r="B178" s="6" t="s">
        <v>103</v>
      </c>
      <c r="C178" s="7">
        <f>SUM(C179:C183)</f>
        <v>114000</v>
      </c>
      <c r="D178" s="7">
        <f>SUM(D179:D183)</f>
        <v>0</v>
      </c>
      <c r="E178" s="7">
        <f t="shared" si="62"/>
        <v>114000</v>
      </c>
      <c r="F178" s="7">
        <f t="shared" ref="F178:K178" si="81">SUM(F179:F183)</f>
        <v>0</v>
      </c>
      <c r="G178" s="7">
        <f t="shared" si="81"/>
        <v>0</v>
      </c>
      <c r="H178" s="7">
        <f t="shared" si="81"/>
        <v>0</v>
      </c>
      <c r="I178" s="7">
        <f t="shared" si="81"/>
        <v>114000</v>
      </c>
      <c r="J178" s="7">
        <f t="shared" si="81"/>
        <v>0</v>
      </c>
      <c r="K178" s="7">
        <f t="shared" si="81"/>
        <v>114000</v>
      </c>
    </row>
    <row r="179" spans="1:14" ht="20.100000000000001" customHeight="1" x14ac:dyDescent="0.2">
      <c r="A179" s="50">
        <v>32951</v>
      </c>
      <c r="B179" s="3" t="s">
        <v>232</v>
      </c>
      <c r="C179" s="4">
        <v>1500</v>
      </c>
      <c r="D179" s="4"/>
      <c r="E179" s="4">
        <f t="shared" si="62"/>
        <v>1500</v>
      </c>
      <c r="F179" s="8">
        <v>0</v>
      </c>
      <c r="G179" s="8">
        <v>0</v>
      </c>
      <c r="H179" s="8">
        <f>F179+G179</f>
        <v>0</v>
      </c>
      <c r="I179" s="8">
        <f t="shared" si="77"/>
        <v>1500</v>
      </c>
      <c r="J179" s="8">
        <f t="shared" si="77"/>
        <v>0</v>
      </c>
      <c r="K179" s="8">
        <f>I179+J179</f>
        <v>1500</v>
      </c>
    </row>
    <row r="180" spans="1:14" ht="20.100000000000001" customHeight="1" x14ac:dyDescent="0.2">
      <c r="A180" s="50">
        <v>32952</v>
      </c>
      <c r="B180" s="3" t="s">
        <v>233</v>
      </c>
      <c r="C180" s="4">
        <v>10000</v>
      </c>
      <c r="D180" s="4"/>
      <c r="E180" s="4">
        <f t="shared" si="62"/>
        <v>10000</v>
      </c>
      <c r="F180" s="8">
        <v>0</v>
      </c>
      <c r="G180" s="8">
        <v>0</v>
      </c>
      <c r="H180" s="8">
        <f>F180+G180</f>
        <v>0</v>
      </c>
      <c r="I180" s="8">
        <f t="shared" si="77"/>
        <v>10000</v>
      </c>
      <c r="J180" s="8">
        <f t="shared" si="77"/>
        <v>0</v>
      </c>
      <c r="K180" s="8">
        <f>I180+J180</f>
        <v>10000</v>
      </c>
    </row>
    <row r="181" spans="1:14" ht="20.100000000000001" customHeight="1" x14ac:dyDescent="0.2">
      <c r="A181" s="50">
        <v>32953</v>
      </c>
      <c r="B181" s="3" t="s">
        <v>234</v>
      </c>
      <c r="C181" s="4">
        <v>37500</v>
      </c>
      <c r="D181" s="4"/>
      <c r="E181" s="4">
        <f t="shared" si="62"/>
        <v>37500</v>
      </c>
      <c r="F181" s="8">
        <v>0</v>
      </c>
      <c r="G181" s="8">
        <v>0</v>
      </c>
      <c r="H181" s="8">
        <f>F181+G181</f>
        <v>0</v>
      </c>
      <c r="I181" s="8">
        <f t="shared" si="77"/>
        <v>37500</v>
      </c>
      <c r="J181" s="8">
        <f t="shared" si="77"/>
        <v>0</v>
      </c>
      <c r="K181" s="8">
        <f>I181+J181</f>
        <v>37500</v>
      </c>
    </row>
    <row r="182" spans="1:14" ht="20.100000000000001" customHeight="1" x14ac:dyDescent="0.2">
      <c r="A182" s="50">
        <v>32955</v>
      </c>
      <c r="B182" s="3" t="s">
        <v>242</v>
      </c>
      <c r="C182" s="4">
        <v>60000</v>
      </c>
      <c r="D182" s="4"/>
      <c r="E182" s="4">
        <f t="shared" si="62"/>
        <v>60000</v>
      </c>
      <c r="F182" s="8">
        <v>0</v>
      </c>
      <c r="G182" s="8">
        <v>0</v>
      </c>
      <c r="H182" s="8">
        <f>F182+G182</f>
        <v>0</v>
      </c>
      <c r="I182" s="8">
        <f t="shared" si="77"/>
        <v>60000</v>
      </c>
      <c r="J182" s="8">
        <f t="shared" si="77"/>
        <v>0</v>
      </c>
      <c r="K182" s="8">
        <f>I182+J182</f>
        <v>60000</v>
      </c>
    </row>
    <row r="183" spans="1:14" ht="20.100000000000001" customHeight="1" x14ac:dyDescent="0.2">
      <c r="A183" s="50">
        <v>32959</v>
      </c>
      <c r="B183" s="3" t="s">
        <v>255</v>
      </c>
      <c r="C183" s="4">
        <v>5000</v>
      </c>
      <c r="D183" s="4"/>
      <c r="E183" s="4">
        <f t="shared" si="62"/>
        <v>5000</v>
      </c>
      <c r="F183" s="8">
        <v>0</v>
      </c>
      <c r="G183" s="8">
        <v>0</v>
      </c>
      <c r="H183" s="8">
        <f>F183+G183</f>
        <v>0</v>
      </c>
      <c r="I183" s="8">
        <f t="shared" si="77"/>
        <v>5000</v>
      </c>
      <c r="J183" s="8">
        <f t="shared" si="77"/>
        <v>0</v>
      </c>
      <c r="K183" s="8">
        <f>I183+J183</f>
        <v>5000</v>
      </c>
    </row>
    <row r="184" spans="1:14" ht="20.100000000000001" customHeight="1" x14ac:dyDescent="0.2">
      <c r="A184" s="49">
        <v>3296</v>
      </c>
      <c r="B184" s="6" t="s">
        <v>143</v>
      </c>
      <c r="C184" s="7">
        <f>C185</f>
        <v>0</v>
      </c>
      <c r="D184" s="7">
        <f>D185</f>
        <v>0</v>
      </c>
      <c r="E184" s="7">
        <f t="shared" si="62"/>
        <v>0</v>
      </c>
      <c r="F184" s="7">
        <f t="shared" ref="F184:K184" si="82">F185</f>
        <v>0</v>
      </c>
      <c r="G184" s="7">
        <f t="shared" si="82"/>
        <v>0</v>
      </c>
      <c r="H184" s="7">
        <f t="shared" si="82"/>
        <v>0</v>
      </c>
      <c r="I184" s="7">
        <f t="shared" si="82"/>
        <v>0</v>
      </c>
      <c r="J184" s="7">
        <f t="shared" si="82"/>
        <v>0</v>
      </c>
      <c r="K184" s="7">
        <f t="shared" si="82"/>
        <v>0</v>
      </c>
    </row>
    <row r="185" spans="1:14" ht="20.100000000000001" customHeight="1" x14ac:dyDescent="0.2">
      <c r="A185" s="50">
        <v>32961</v>
      </c>
      <c r="B185" s="3" t="s">
        <v>143</v>
      </c>
      <c r="C185" s="4">
        <v>0</v>
      </c>
      <c r="D185" s="4"/>
      <c r="E185" s="4">
        <f t="shared" si="62"/>
        <v>0</v>
      </c>
      <c r="F185" s="8">
        <v>0</v>
      </c>
      <c r="G185" s="8">
        <v>0</v>
      </c>
      <c r="H185" s="8">
        <f>F185+G185</f>
        <v>0</v>
      </c>
      <c r="I185" s="8">
        <f t="shared" si="77"/>
        <v>0</v>
      </c>
      <c r="J185" s="8">
        <f t="shared" si="77"/>
        <v>0</v>
      </c>
      <c r="K185" s="8">
        <f>I185+J185</f>
        <v>0</v>
      </c>
    </row>
    <row r="186" spans="1:14" ht="20.100000000000001" customHeight="1" x14ac:dyDescent="0.2">
      <c r="A186" s="49">
        <v>3299</v>
      </c>
      <c r="B186" s="6" t="s">
        <v>97</v>
      </c>
      <c r="C186" s="7">
        <f>SUM(C187:C188)</f>
        <v>260000</v>
      </c>
      <c r="D186" s="7">
        <f>SUM(D187:D188)</f>
        <v>20160</v>
      </c>
      <c r="E186" s="7">
        <f t="shared" si="62"/>
        <v>280160</v>
      </c>
      <c r="F186" s="7">
        <f t="shared" ref="F186:K186" si="83">SUM(F187:F188)</f>
        <v>0</v>
      </c>
      <c r="G186" s="7">
        <f t="shared" si="83"/>
        <v>-1615</v>
      </c>
      <c r="H186" s="7">
        <f t="shared" si="83"/>
        <v>-1615</v>
      </c>
      <c r="I186" s="7">
        <f t="shared" si="83"/>
        <v>260000</v>
      </c>
      <c r="J186" s="7">
        <f t="shared" si="83"/>
        <v>18545</v>
      </c>
      <c r="K186" s="7">
        <f t="shared" si="83"/>
        <v>278545</v>
      </c>
    </row>
    <row r="187" spans="1:14" ht="20.100000000000001" customHeight="1" x14ac:dyDescent="0.2">
      <c r="A187" s="50">
        <v>32991</v>
      </c>
      <c r="B187" s="3" t="s">
        <v>235</v>
      </c>
      <c r="C187" s="4">
        <v>10000</v>
      </c>
      <c r="D187" s="4"/>
      <c r="E187" s="4">
        <f t="shared" si="62"/>
        <v>10000</v>
      </c>
      <c r="F187" s="8">
        <v>0</v>
      </c>
      <c r="G187" s="8">
        <v>0</v>
      </c>
      <c r="H187" s="8">
        <f>F187+G187</f>
        <v>0</v>
      </c>
      <c r="I187" s="8">
        <f t="shared" si="77"/>
        <v>10000</v>
      </c>
      <c r="J187" s="8">
        <f t="shared" si="77"/>
        <v>0</v>
      </c>
      <c r="K187" s="8">
        <f>I187+J187</f>
        <v>10000</v>
      </c>
      <c r="N187" s="40"/>
    </row>
    <row r="188" spans="1:14" ht="20.100000000000001" customHeight="1" x14ac:dyDescent="0.2">
      <c r="A188" s="50">
        <v>32999</v>
      </c>
      <c r="B188" s="3" t="s">
        <v>97</v>
      </c>
      <c r="C188" s="4">
        <v>250000</v>
      </c>
      <c r="D188" s="4">
        <v>20160</v>
      </c>
      <c r="E188" s="4">
        <f t="shared" si="62"/>
        <v>270160</v>
      </c>
      <c r="F188" s="8">
        <v>0</v>
      </c>
      <c r="G188" s="8">
        <v>-1615</v>
      </c>
      <c r="H188" s="8">
        <f>F188+G188</f>
        <v>-1615</v>
      </c>
      <c r="I188" s="8">
        <f t="shared" si="77"/>
        <v>250000</v>
      </c>
      <c r="J188" s="8">
        <f t="shared" si="77"/>
        <v>18545</v>
      </c>
      <c r="K188" s="8">
        <f>I188+J188</f>
        <v>268545</v>
      </c>
      <c r="N188" s="40"/>
    </row>
    <row r="189" spans="1:14" ht="20.100000000000001" customHeight="1" x14ac:dyDescent="0.2">
      <c r="A189" s="47">
        <v>34</v>
      </c>
      <c r="B189" s="11" t="s">
        <v>104</v>
      </c>
      <c r="C189" s="12">
        <f>C190</f>
        <v>165000</v>
      </c>
      <c r="D189" s="12">
        <f>D190</f>
        <v>0</v>
      </c>
      <c r="E189" s="12">
        <f t="shared" si="62"/>
        <v>165000</v>
      </c>
      <c r="F189" s="12">
        <f t="shared" ref="F189:K189" si="84">F190</f>
        <v>0</v>
      </c>
      <c r="G189" s="12">
        <f t="shared" si="84"/>
        <v>0</v>
      </c>
      <c r="H189" s="12">
        <f t="shared" si="84"/>
        <v>0</v>
      </c>
      <c r="I189" s="12">
        <f t="shared" si="84"/>
        <v>165000</v>
      </c>
      <c r="J189" s="12">
        <f t="shared" si="84"/>
        <v>0</v>
      </c>
      <c r="K189" s="12">
        <f t="shared" si="84"/>
        <v>165000</v>
      </c>
      <c r="N189" s="40"/>
    </row>
    <row r="190" spans="1:14" ht="20.100000000000001" customHeight="1" x14ac:dyDescent="0.2">
      <c r="A190" s="48">
        <v>343</v>
      </c>
      <c r="B190" s="13" t="s">
        <v>105</v>
      </c>
      <c r="C190" s="14">
        <f>C191+C194+C196</f>
        <v>165000</v>
      </c>
      <c r="D190" s="14">
        <f>D191+D194+D196</f>
        <v>0</v>
      </c>
      <c r="E190" s="14">
        <f t="shared" si="62"/>
        <v>165000</v>
      </c>
      <c r="F190" s="14">
        <f t="shared" ref="F190:K190" si="85">F191+F194+F196</f>
        <v>0</v>
      </c>
      <c r="G190" s="14">
        <f t="shared" si="85"/>
        <v>0</v>
      </c>
      <c r="H190" s="14">
        <f t="shared" si="85"/>
        <v>0</v>
      </c>
      <c r="I190" s="14">
        <f t="shared" si="85"/>
        <v>165000</v>
      </c>
      <c r="J190" s="14">
        <f t="shared" si="85"/>
        <v>0</v>
      </c>
      <c r="K190" s="14">
        <f t="shared" si="85"/>
        <v>165000</v>
      </c>
    </row>
    <row r="191" spans="1:14" ht="20.100000000000001" customHeight="1" x14ac:dyDescent="0.2">
      <c r="A191" s="49">
        <v>3431</v>
      </c>
      <c r="B191" s="6" t="s">
        <v>106</v>
      </c>
      <c r="C191" s="7">
        <f>SUM(C192:C193)</f>
        <v>155000</v>
      </c>
      <c r="D191" s="7">
        <f>SUM(D192:D193)</f>
        <v>0</v>
      </c>
      <c r="E191" s="7">
        <f t="shared" si="62"/>
        <v>155000</v>
      </c>
      <c r="F191" s="7">
        <f t="shared" ref="F191:K191" si="86">SUM(F192:F193)</f>
        <v>0</v>
      </c>
      <c r="G191" s="7">
        <f t="shared" si="86"/>
        <v>0</v>
      </c>
      <c r="H191" s="7">
        <f t="shared" si="86"/>
        <v>0</v>
      </c>
      <c r="I191" s="7">
        <f t="shared" si="86"/>
        <v>155000</v>
      </c>
      <c r="J191" s="7">
        <f t="shared" si="86"/>
        <v>0</v>
      </c>
      <c r="K191" s="7">
        <f t="shared" si="86"/>
        <v>155000</v>
      </c>
    </row>
    <row r="192" spans="1:14" ht="20.100000000000001" customHeight="1" x14ac:dyDescent="0.2">
      <c r="A192" s="50">
        <v>34311</v>
      </c>
      <c r="B192" s="3" t="s">
        <v>107</v>
      </c>
      <c r="C192" s="4">
        <v>65000</v>
      </c>
      <c r="D192" s="4"/>
      <c r="E192" s="4">
        <f t="shared" si="62"/>
        <v>65000</v>
      </c>
      <c r="F192" s="8">
        <v>0</v>
      </c>
      <c r="G192" s="8">
        <v>0</v>
      </c>
      <c r="H192" s="8">
        <f>F192+G192</f>
        <v>0</v>
      </c>
      <c r="I192" s="8">
        <f>C192+F192</f>
        <v>65000</v>
      </c>
      <c r="J192" s="8">
        <f>D192+G192</f>
        <v>0</v>
      </c>
      <c r="K192" s="8">
        <f>I192+J192</f>
        <v>65000</v>
      </c>
    </row>
    <row r="193" spans="1:15" ht="20.100000000000001" customHeight="1" x14ac:dyDescent="0.2">
      <c r="A193" s="50">
        <v>34312</v>
      </c>
      <c r="B193" s="3" t="s">
        <v>108</v>
      </c>
      <c r="C193" s="4">
        <v>90000</v>
      </c>
      <c r="D193" s="4"/>
      <c r="E193" s="4">
        <f t="shared" si="62"/>
        <v>90000</v>
      </c>
      <c r="F193" s="8">
        <v>0</v>
      </c>
      <c r="G193" s="8">
        <v>0</v>
      </c>
      <c r="H193" s="8">
        <f>F193+G193</f>
        <v>0</v>
      </c>
      <c r="I193" s="8">
        <f>C193+F193</f>
        <v>90000</v>
      </c>
      <c r="J193" s="8">
        <f>D193+G193</f>
        <v>0</v>
      </c>
      <c r="K193" s="8">
        <f>I193+J193</f>
        <v>90000</v>
      </c>
    </row>
    <row r="194" spans="1:15" ht="20.100000000000001" customHeight="1" x14ac:dyDescent="0.2">
      <c r="A194" s="49">
        <v>3432</v>
      </c>
      <c r="B194" s="6" t="s">
        <v>245</v>
      </c>
      <c r="C194" s="7">
        <f>C195</f>
        <v>1000</v>
      </c>
      <c r="D194" s="7">
        <f>D195</f>
        <v>0</v>
      </c>
      <c r="E194" s="7">
        <f t="shared" si="62"/>
        <v>1000</v>
      </c>
      <c r="F194" s="7">
        <f t="shared" ref="F194:K194" si="87">F195</f>
        <v>0</v>
      </c>
      <c r="G194" s="7">
        <f t="shared" si="87"/>
        <v>0</v>
      </c>
      <c r="H194" s="7">
        <f t="shared" si="87"/>
        <v>0</v>
      </c>
      <c r="I194" s="7">
        <f t="shared" si="87"/>
        <v>1000</v>
      </c>
      <c r="J194" s="7">
        <f t="shared" si="87"/>
        <v>0</v>
      </c>
      <c r="K194" s="7">
        <f t="shared" si="87"/>
        <v>1000</v>
      </c>
    </row>
    <row r="195" spans="1:15" ht="20.100000000000001" customHeight="1" x14ac:dyDescent="0.2">
      <c r="A195" s="50">
        <v>34321</v>
      </c>
      <c r="B195" s="3" t="s">
        <v>246</v>
      </c>
      <c r="C195" s="4">
        <v>1000</v>
      </c>
      <c r="D195" s="4"/>
      <c r="E195" s="4">
        <f t="shared" si="62"/>
        <v>1000</v>
      </c>
      <c r="F195" s="8">
        <v>0</v>
      </c>
      <c r="G195" s="8">
        <v>0</v>
      </c>
      <c r="H195" s="8">
        <f>F195+G195</f>
        <v>0</v>
      </c>
      <c r="I195" s="8">
        <f>C195+F195</f>
        <v>1000</v>
      </c>
      <c r="J195" s="8">
        <f>D195+G195</f>
        <v>0</v>
      </c>
      <c r="K195" s="8">
        <f>I195+J195</f>
        <v>1000</v>
      </c>
      <c r="O195" s="40"/>
    </row>
    <row r="196" spans="1:15" ht="20.100000000000001" customHeight="1" x14ac:dyDescent="0.2">
      <c r="A196" s="49">
        <v>3433</v>
      </c>
      <c r="B196" s="6" t="s">
        <v>109</v>
      </c>
      <c r="C196" s="7">
        <f>SUM(C197:C198)</f>
        <v>9000</v>
      </c>
      <c r="D196" s="7">
        <f>SUM(D197:D198)</f>
        <v>0</v>
      </c>
      <c r="E196" s="7">
        <f t="shared" si="62"/>
        <v>9000</v>
      </c>
      <c r="F196" s="7">
        <f t="shared" ref="F196:K196" si="88">SUM(F197:F198)</f>
        <v>0</v>
      </c>
      <c r="G196" s="7">
        <f t="shared" si="88"/>
        <v>0</v>
      </c>
      <c r="H196" s="7">
        <f t="shared" si="88"/>
        <v>0</v>
      </c>
      <c r="I196" s="7">
        <f t="shared" si="88"/>
        <v>9000</v>
      </c>
      <c r="J196" s="7">
        <f t="shared" si="88"/>
        <v>0</v>
      </c>
      <c r="K196" s="7">
        <f t="shared" si="88"/>
        <v>9000</v>
      </c>
      <c r="O196" s="40"/>
    </row>
    <row r="197" spans="1:15" ht="20.100000000000001" customHeight="1" x14ac:dyDescent="0.2">
      <c r="A197" s="50">
        <v>34333</v>
      </c>
      <c r="B197" s="3" t="s">
        <v>236</v>
      </c>
      <c r="C197" s="4">
        <v>8500</v>
      </c>
      <c r="D197" s="4"/>
      <c r="E197" s="4">
        <f t="shared" si="62"/>
        <v>8500</v>
      </c>
      <c r="F197" s="8">
        <v>0</v>
      </c>
      <c r="G197" s="8">
        <v>0</v>
      </c>
      <c r="H197" s="8">
        <f>F197+G197</f>
        <v>0</v>
      </c>
      <c r="I197" s="8">
        <f>C197+F197</f>
        <v>8500</v>
      </c>
      <c r="J197" s="8">
        <f>D197+G197</f>
        <v>0</v>
      </c>
      <c r="K197" s="8">
        <f>I197+J197</f>
        <v>8500</v>
      </c>
      <c r="O197" s="40"/>
    </row>
    <row r="198" spans="1:15" ht="20.100000000000001" customHeight="1" x14ac:dyDescent="0.2">
      <c r="A198" s="50">
        <v>34339</v>
      </c>
      <c r="B198" s="3" t="s">
        <v>237</v>
      </c>
      <c r="C198" s="4">
        <v>500</v>
      </c>
      <c r="D198" s="4"/>
      <c r="E198" s="4">
        <f t="shared" ref="E198:E203" si="89">C198+D198</f>
        <v>500</v>
      </c>
      <c r="F198" s="8">
        <v>0</v>
      </c>
      <c r="G198" s="8">
        <v>0</v>
      </c>
      <c r="H198" s="8">
        <f>F198+G198</f>
        <v>0</v>
      </c>
      <c r="I198" s="8">
        <f>C198+F198</f>
        <v>500</v>
      </c>
      <c r="J198" s="8">
        <f>D198+G198</f>
        <v>0</v>
      </c>
      <c r="K198" s="8">
        <f>I198+J198</f>
        <v>500</v>
      </c>
    </row>
    <row r="199" spans="1:15" s="40" customFormat="1" ht="20.100000000000001" customHeight="1" x14ac:dyDescent="0.2">
      <c r="A199" s="47">
        <v>38</v>
      </c>
      <c r="B199" s="11" t="s">
        <v>247</v>
      </c>
      <c r="C199" s="12">
        <f t="shared" ref="C199:K200" si="90">C200</f>
        <v>0</v>
      </c>
      <c r="D199" s="12">
        <f t="shared" si="90"/>
        <v>0</v>
      </c>
      <c r="E199" s="12">
        <f t="shared" si="89"/>
        <v>0</v>
      </c>
      <c r="F199" s="12">
        <f t="shared" si="90"/>
        <v>0</v>
      </c>
      <c r="G199" s="12">
        <f t="shared" si="90"/>
        <v>0</v>
      </c>
      <c r="H199" s="12">
        <f t="shared" si="90"/>
        <v>0</v>
      </c>
      <c r="I199" s="12">
        <f t="shared" si="90"/>
        <v>0</v>
      </c>
      <c r="J199" s="12">
        <f t="shared" si="90"/>
        <v>0</v>
      </c>
      <c r="K199" s="12">
        <f t="shared" si="90"/>
        <v>0</v>
      </c>
      <c r="M199" s="5"/>
      <c r="N199" s="5"/>
      <c r="O199" s="5"/>
    </row>
    <row r="200" spans="1:15" s="40" customFormat="1" ht="20.100000000000001" customHeight="1" x14ac:dyDescent="0.2">
      <c r="A200" s="48">
        <v>381</v>
      </c>
      <c r="B200" s="13" t="s">
        <v>134</v>
      </c>
      <c r="C200" s="14">
        <f t="shared" si="90"/>
        <v>0</v>
      </c>
      <c r="D200" s="14">
        <f t="shared" si="90"/>
        <v>0</v>
      </c>
      <c r="E200" s="14">
        <f t="shared" si="89"/>
        <v>0</v>
      </c>
      <c r="F200" s="14">
        <f t="shared" si="90"/>
        <v>0</v>
      </c>
      <c r="G200" s="14">
        <f t="shared" si="90"/>
        <v>0</v>
      </c>
      <c r="H200" s="14">
        <f t="shared" si="90"/>
        <v>0</v>
      </c>
      <c r="I200" s="14">
        <f t="shared" si="90"/>
        <v>0</v>
      </c>
      <c r="J200" s="14">
        <f t="shared" si="90"/>
        <v>0</v>
      </c>
      <c r="K200" s="14">
        <f t="shared" si="90"/>
        <v>0</v>
      </c>
      <c r="M200" s="5"/>
      <c r="N200" s="5"/>
      <c r="O200" s="5"/>
    </row>
    <row r="201" spans="1:15" s="40" customFormat="1" ht="20.100000000000001" customHeight="1" x14ac:dyDescent="0.2">
      <c r="A201" s="49">
        <v>3811</v>
      </c>
      <c r="B201" s="6" t="s">
        <v>248</v>
      </c>
      <c r="C201" s="7">
        <f>SUM(C202:C203)</f>
        <v>0</v>
      </c>
      <c r="D201" s="7">
        <f>SUM(D202:D203)</f>
        <v>0</v>
      </c>
      <c r="E201" s="7">
        <f t="shared" si="89"/>
        <v>0</v>
      </c>
      <c r="F201" s="7">
        <f t="shared" ref="F201:K201" si="91">SUM(F202:F203)</f>
        <v>0</v>
      </c>
      <c r="G201" s="7">
        <f t="shared" si="91"/>
        <v>0</v>
      </c>
      <c r="H201" s="7">
        <f t="shared" si="91"/>
        <v>0</v>
      </c>
      <c r="I201" s="7">
        <f t="shared" si="91"/>
        <v>0</v>
      </c>
      <c r="J201" s="7">
        <f t="shared" si="91"/>
        <v>0</v>
      </c>
      <c r="K201" s="7">
        <f t="shared" si="91"/>
        <v>0</v>
      </c>
      <c r="M201" s="5"/>
      <c r="N201" s="5"/>
      <c r="O201" s="5"/>
    </row>
    <row r="202" spans="1:15" ht="20.100000000000001" customHeight="1" x14ac:dyDescent="0.2">
      <c r="A202" s="50">
        <v>38118</v>
      </c>
      <c r="B202" s="3" t="s">
        <v>249</v>
      </c>
      <c r="C202" s="4">
        <v>0</v>
      </c>
      <c r="D202" s="4">
        <v>0</v>
      </c>
      <c r="E202" s="4">
        <f t="shared" si="89"/>
        <v>0</v>
      </c>
      <c r="F202" s="4">
        <v>0</v>
      </c>
      <c r="G202" s="4">
        <v>0</v>
      </c>
      <c r="H202" s="4">
        <f>F202+G202</f>
        <v>0</v>
      </c>
      <c r="I202" s="4">
        <f>C202+F202</f>
        <v>0</v>
      </c>
      <c r="J202" s="4">
        <f>D202+G202</f>
        <v>0</v>
      </c>
      <c r="K202" s="4">
        <f>I202+J202</f>
        <v>0</v>
      </c>
    </row>
    <row r="203" spans="1:15" ht="20.100000000000001" customHeight="1" x14ac:dyDescent="0.2">
      <c r="A203" s="50">
        <v>38119</v>
      </c>
      <c r="B203" s="3" t="s">
        <v>250</v>
      </c>
      <c r="C203" s="4">
        <v>0</v>
      </c>
      <c r="D203" s="4">
        <v>0</v>
      </c>
      <c r="E203" s="4">
        <f t="shared" si="89"/>
        <v>0</v>
      </c>
      <c r="F203" s="4">
        <v>0</v>
      </c>
      <c r="G203" s="4">
        <v>0</v>
      </c>
      <c r="H203" s="4">
        <f>F203+G203</f>
        <v>0</v>
      </c>
      <c r="I203" s="4">
        <f>C203+F203</f>
        <v>0</v>
      </c>
      <c r="J203" s="4">
        <f>D203+G203</f>
        <v>0</v>
      </c>
      <c r="K203" s="4">
        <f>I203+J203</f>
        <v>0</v>
      </c>
    </row>
  </sheetData>
  <mergeCells count="1">
    <mergeCell ref="A1:K1"/>
  </mergeCells>
  <phoneticPr fontId="1" type="noConversion"/>
  <pageMargins left="0.70866141732283472" right="0.39370078740157483" top="0.78740157480314965" bottom="0.59055118110236227" header="0.39370078740157483" footer="0.39370078740157483"/>
  <pageSetup paperSize="9" scale="52" fitToHeight="0" orientation="landscape" horizontalDpi="300" verticalDpi="300" r:id="rId1"/>
  <headerFooter alignWithMargins="0">
    <oddHeader>&amp;L&amp;8Upravno vijeće
01.03.2019 godine&amp;C&amp;8Financijski plan prihoda i rashoda za 2019. godinu  - I. Rebalans&amp;R&amp;8 21. sjednica
Točka 3c. dnevnog reda</oddHeader>
    <oddFooter>&amp;L&amp;8Nastavni zavod za javno zdravstvo Dr. "Andrija Štampar"&amp;C&amp;8&amp;A&amp;R&amp;8&amp;P/&amp;N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P57"/>
  <sheetViews>
    <sheetView zoomScaleNormal="100" workbookViewId="0">
      <selection sqref="A1:K1"/>
    </sheetView>
  </sheetViews>
  <sheetFormatPr defaultRowHeight="15.75" customHeight="1" x14ac:dyDescent="0.2"/>
  <cols>
    <col min="1" max="1" width="10.7109375" style="1" customWidth="1"/>
    <col min="2" max="2" width="65.7109375" style="1" customWidth="1"/>
    <col min="3" max="10" width="20.7109375" style="1" customWidth="1"/>
    <col min="11" max="11" width="20.7109375" style="32" customWidth="1"/>
    <col min="12" max="16" width="9.140625" style="2" customWidth="1"/>
    <col min="17" max="18" width="9.140625" style="1" customWidth="1"/>
    <col min="19" max="16384" width="9.140625" style="1"/>
  </cols>
  <sheetData>
    <row r="1" spans="1:16" s="5" customFormat="1" ht="24.95" customHeight="1" thickBot="1" x14ac:dyDescent="0.25">
      <c r="A1" s="59" t="s">
        <v>295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10"/>
      <c r="M1" s="10"/>
      <c r="N1" s="10"/>
      <c r="O1" s="10"/>
      <c r="P1" s="10"/>
    </row>
    <row r="2" spans="1:16" s="5" customFormat="1" ht="20.100000000000001" customHeight="1" thickTop="1" x14ac:dyDescent="0.2">
      <c r="C2" s="10"/>
      <c r="D2" s="10"/>
      <c r="E2" s="10"/>
      <c r="F2" s="10"/>
      <c r="G2" s="10"/>
      <c r="H2" s="10"/>
      <c r="I2" s="10"/>
      <c r="J2" s="10"/>
      <c r="K2" s="41"/>
    </row>
    <row r="3" spans="1:16" s="5" customFormat="1" ht="51" x14ac:dyDescent="0.2">
      <c r="A3" s="44" t="s">
        <v>121</v>
      </c>
      <c r="B3" s="15" t="s">
        <v>152</v>
      </c>
      <c r="C3" s="15" t="s">
        <v>267</v>
      </c>
      <c r="D3" s="15" t="s">
        <v>286</v>
      </c>
      <c r="E3" s="15" t="s">
        <v>287</v>
      </c>
      <c r="F3" s="15" t="s">
        <v>290</v>
      </c>
      <c r="G3" s="15" t="s">
        <v>291</v>
      </c>
      <c r="H3" s="15" t="s">
        <v>292</v>
      </c>
      <c r="I3" s="15" t="s">
        <v>289</v>
      </c>
      <c r="J3" s="15" t="s">
        <v>293</v>
      </c>
      <c r="K3" s="15" t="s">
        <v>294</v>
      </c>
    </row>
    <row r="4" spans="1:16" s="33" customFormat="1" ht="11.25" x14ac:dyDescent="0.2">
      <c r="A4" s="45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  <c r="H4" s="16">
        <v>8</v>
      </c>
      <c r="I4" s="16">
        <v>9</v>
      </c>
      <c r="J4" s="16">
        <v>10</v>
      </c>
      <c r="K4" s="56">
        <v>11</v>
      </c>
    </row>
    <row r="5" spans="1:16" ht="20.100000000000001" customHeight="1" x14ac:dyDescent="0.2">
      <c r="A5" s="34">
        <v>4</v>
      </c>
      <c r="B5" s="34" t="s">
        <v>238</v>
      </c>
      <c r="C5" s="35">
        <f>C6+C10+C52</f>
        <v>2550000</v>
      </c>
      <c r="D5" s="35">
        <f>D6+D10+D52</f>
        <v>33143493.460000001</v>
      </c>
      <c r="E5" s="35">
        <f>C5+D5</f>
        <v>35693493.460000001</v>
      </c>
      <c r="F5" s="35">
        <f t="shared" ref="F5:K5" si="0">F6+F10+F52</f>
        <v>1408000</v>
      </c>
      <c r="G5" s="35">
        <f t="shared" si="0"/>
        <v>-7728562.2699999996</v>
      </c>
      <c r="H5" s="35">
        <f t="shared" si="0"/>
        <v>-6320562.2699999996</v>
      </c>
      <c r="I5" s="35">
        <f t="shared" si="0"/>
        <v>3958000</v>
      </c>
      <c r="J5" s="35">
        <f t="shared" si="0"/>
        <v>25414931.190000001</v>
      </c>
      <c r="K5" s="35">
        <f t="shared" si="0"/>
        <v>29372931.190000001</v>
      </c>
      <c r="L5" s="1"/>
      <c r="M5" s="1"/>
      <c r="N5" s="1"/>
      <c r="O5" s="1"/>
      <c r="P5" s="1"/>
    </row>
    <row r="6" spans="1:16" ht="20.100000000000001" customHeight="1" x14ac:dyDescent="0.2">
      <c r="A6" s="11">
        <v>41</v>
      </c>
      <c r="B6" s="11" t="s">
        <v>239</v>
      </c>
      <c r="C6" s="12">
        <f t="shared" ref="C6:K8" si="1">C7</f>
        <v>0</v>
      </c>
      <c r="D6" s="12">
        <f t="shared" si="1"/>
        <v>0</v>
      </c>
      <c r="E6" s="12">
        <f t="shared" ref="E6:E56" si="2">C6+D6</f>
        <v>0</v>
      </c>
      <c r="F6" s="12">
        <f t="shared" si="1"/>
        <v>0</v>
      </c>
      <c r="G6" s="12">
        <f t="shared" si="1"/>
        <v>0</v>
      </c>
      <c r="H6" s="12">
        <f t="shared" si="1"/>
        <v>0</v>
      </c>
      <c r="I6" s="12">
        <f t="shared" si="1"/>
        <v>0</v>
      </c>
      <c r="J6" s="12">
        <f t="shared" si="1"/>
        <v>0</v>
      </c>
      <c r="K6" s="12">
        <f t="shared" si="1"/>
        <v>0</v>
      </c>
      <c r="L6" s="1"/>
      <c r="M6" s="1"/>
      <c r="N6" s="1"/>
      <c r="O6" s="1"/>
      <c r="P6" s="1"/>
    </row>
    <row r="7" spans="1:16" ht="20.100000000000001" customHeight="1" x14ac:dyDescent="0.2">
      <c r="A7" s="13">
        <v>412</v>
      </c>
      <c r="B7" s="13" t="s">
        <v>126</v>
      </c>
      <c r="C7" s="14">
        <f t="shared" si="1"/>
        <v>0</v>
      </c>
      <c r="D7" s="14">
        <f t="shared" si="1"/>
        <v>0</v>
      </c>
      <c r="E7" s="14">
        <f t="shared" si="2"/>
        <v>0</v>
      </c>
      <c r="F7" s="14">
        <f t="shared" si="1"/>
        <v>0</v>
      </c>
      <c r="G7" s="14">
        <f t="shared" si="1"/>
        <v>0</v>
      </c>
      <c r="H7" s="14">
        <f t="shared" si="1"/>
        <v>0</v>
      </c>
      <c r="I7" s="14">
        <f t="shared" si="1"/>
        <v>0</v>
      </c>
      <c r="J7" s="14">
        <f t="shared" si="1"/>
        <v>0</v>
      </c>
      <c r="K7" s="14">
        <f t="shared" si="1"/>
        <v>0</v>
      </c>
      <c r="L7" s="1"/>
      <c r="M7" s="1"/>
      <c r="N7" s="1"/>
      <c r="O7" s="1"/>
      <c r="P7" s="1"/>
    </row>
    <row r="8" spans="1:16" s="54" customFormat="1" ht="20.100000000000001" customHeight="1" x14ac:dyDescent="0.2">
      <c r="A8" s="6">
        <v>4123</v>
      </c>
      <c r="B8" s="6" t="s">
        <v>127</v>
      </c>
      <c r="C8" s="7">
        <f t="shared" si="1"/>
        <v>0</v>
      </c>
      <c r="D8" s="7">
        <f t="shared" si="1"/>
        <v>0</v>
      </c>
      <c r="E8" s="7">
        <f t="shared" si="2"/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</row>
    <row r="9" spans="1:16" ht="20.100000000000001" customHeight="1" x14ac:dyDescent="0.2">
      <c r="A9" s="3">
        <v>41231</v>
      </c>
      <c r="B9" s="3" t="s">
        <v>127</v>
      </c>
      <c r="C9" s="4">
        <v>0</v>
      </c>
      <c r="D9" s="4">
        <v>0</v>
      </c>
      <c r="E9" s="4">
        <f t="shared" si="2"/>
        <v>0</v>
      </c>
      <c r="F9" s="4">
        <v>0</v>
      </c>
      <c r="G9" s="4">
        <v>0</v>
      </c>
      <c r="H9" s="4">
        <f>F9+G9</f>
        <v>0</v>
      </c>
      <c r="I9" s="4">
        <f>C9+F9</f>
        <v>0</v>
      </c>
      <c r="J9" s="4">
        <f>D9+G9</f>
        <v>0</v>
      </c>
      <c r="K9" s="4">
        <f>I9+J9</f>
        <v>0</v>
      </c>
      <c r="L9" s="1"/>
      <c r="M9" s="1"/>
      <c r="N9" s="1"/>
      <c r="O9" s="1"/>
      <c r="P9" s="1"/>
    </row>
    <row r="10" spans="1:16" ht="20.100000000000001" customHeight="1" x14ac:dyDescent="0.2">
      <c r="A10" s="11">
        <v>42</v>
      </c>
      <c r="B10" s="11" t="s">
        <v>111</v>
      </c>
      <c r="C10" s="12">
        <f>C11+C15+C44+C49</f>
        <v>0</v>
      </c>
      <c r="D10" s="12">
        <f>D11+D15+D44+D49</f>
        <v>17106457</v>
      </c>
      <c r="E10" s="12">
        <f t="shared" si="2"/>
        <v>17106457</v>
      </c>
      <c r="F10" s="12">
        <f t="shared" ref="F10:K10" si="3">F11+F15+F44+F49</f>
        <v>2320000</v>
      </c>
      <c r="G10" s="12">
        <f t="shared" si="3"/>
        <v>349639</v>
      </c>
      <c r="H10" s="12">
        <f t="shared" si="3"/>
        <v>2669639</v>
      </c>
      <c r="I10" s="12">
        <f t="shared" si="3"/>
        <v>2320000</v>
      </c>
      <c r="J10" s="12">
        <f t="shared" si="3"/>
        <v>17456096</v>
      </c>
      <c r="K10" s="12">
        <f t="shared" si="3"/>
        <v>19776096</v>
      </c>
      <c r="L10" s="1"/>
      <c r="M10" s="1"/>
      <c r="N10" s="1"/>
      <c r="O10" s="1"/>
      <c r="P10" s="1"/>
    </row>
    <row r="11" spans="1:16" ht="20.100000000000001" customHeight="1" x14ac:dyDescent="0.2">
      <c r="A11" s="13">
        <v>421</v>
      </c>
      <c r="B11" s="13" t="s">
        <v>268</v>
      </c>
      <c r="C11" s="14">
        <f>C12</f>
        <v>0</v>
      </c>
      <c r="D11" s="14">
        <f>D12</f>
        <v>0</v>
      </c>
      <c r="E11" s="14">
        <f t="shared" si="2"/>
        <v>0</v>
      </c>
      <c r="F11" s="14">
        <f t="shared" ref="F11:K11" si="4">F12</f>
        <v>0</v>
      </c>
      <c r="G11" s="14">
        <f t="shared" si="4"/>
        <v>0</v>
      </c>
      <c r="H11" s="14">
        <f t="shared" si="4"/>
        <v>0</v>
      </c>
      <c r="I11" s="14">
        <f t="shared" si="4"/>
        <v>0</v>
      </c>
      <c r="J11" s="14">
        <f t="shared" si="4"/>
        <v>0</v>
      </c>
      <c r="K11" s="14">
        <f t="shared" si="4"/>
        <v>0</v>
      </c>
      <c r="L11" s="1"/>
      <c r="M11" s="1"/>
      <c r="N11" s="1"/>
      <c r="O11" s="1"/>
      <c r="P11" s="1"/>
    </row>
    <row r="12" spans="1:16" ht="20.100000000000001" customHeight="1" x14ac:dyDescent="0.2">
      <c r="A12" s="6">
        <v>4212</v>
      </c>
      <c r="B12" s="6" t="s">
        <v>269</v>
      </c>
      <c r="C12" s="7">
        <f>SUM(C13:C14)</f>
        <v>0</v>
      </c>
      <c r="D12" s="7">
        <f>SUM(D13:D14)</f>
        <v>0</v>
      </c>
      <c r="E12" s="7">
        <f t="shared" si="2"/>
        <v>0</v>
      </c>
      <c r="F12" s="7">
        <f t="shared" ref="F12:K12" si="5">SUM(F13:F14)</f>
        <v>0</v>
      </c>
      <c r="G12" s="7">
        <f t="shared" si="5"/>
        <v>0</v>
      </c>
      <c r="H12" s="7">
        <f t="shared" si="5"/>
        <v>0</v>
      </c>
      <c r="I12" s="7">
        <f t="shared" si="5"/>
        <v>0</v>
      </c>
      <c r="J12" s="7">
        <f t="shared" si="5"/>
        <v>0</v>
      </c>
      <c r="K12" s="7">
        <f t="shared" si="5"/>
        <v>0</v>
      </c>
      <c r="L12" s="1"/>
      <c r="M12" s="1"/>
      <c r="N12" s="1"/>
      <c r="O12" s="1"/>
      <c r="P12" s="1"/>
    </row>
    <row r="13" spans="1:16" ht="20.100000000000001" customHeight="1" x14ac:dyDescent="0.2">
      <c r="A13" s="3">
        <v>42122</v>
      </c>
      <c r="B13" s="3" t="s">
        <v>270</v>
      </c>
      <c r="C13" s="4">
        <v>0</v>
      </c>
      <c r="D13" s="4">
        <v>0</v>
      </c>
      <c r="E13" s="4">
        <f t="shared" si="2"/>
        <v>0</v>
      </c>
      <c r="F13" s="4">
        <v>0</v>
      </c>
      <c r="G13" s="4">
        <v>0</v>
      </c>
      <c r="H13" s="4">
        <f>F13+G13</f>
        <v>0</v>
      </c>
      <c r="I13" s="4">
        <f>C13+F13</f>
        <v>0</v>
      </c>
      <c r="J13" s="4">
        <f>D13+G13</f>
        <v>0</v>
      </c>
      <c r="K13" s="4">
        <f>I13+J13</f>
        <v>0</v>
      </c>
      <c r="L13" s="1"/>
      <c r="M13" s="1"/>
      <c r="N13" s="1"/>
      <c r="O13" s="1"/>
      <c r="P13" s="1"/>
    </row>
    <row r="14" spans="1:16" ht="20.100000000000001" customHeight="1" x14ac:dyDescent="0.2">
      <c r="A14" s="3">
        <v>42129</v>
      </c>
      <c r="B14" s="3" t="s">
        <v>271</v>
      </c>
      <c r="C14" s="4">
        <v>0</v>
      </c>
      <c r="D14" s="4">
        <v>0</v>
      </c>
      <c r="E14" s="4">
        <f t="shared" si="2"/>
        <v>0</v>
      </c>
      <c r="F14" s="4">
        <v>0</v>
      </c>
      <c r="G14" s="4">
        <v>0</v>
      </c>
      <c r="H14" s="4">
        <f>F14+G14</f>
        <v>0</v>
      </c>
      <c r="I14" s="4">
        <f>C14+F14</f>
        <v>0</v>
      </c>
      <c r="J14" s="4">
        <f>D14+G14</f>
        <v>0</v>
      </c>
      <c r="K14" s="4">
        <f>I14+J14</f>
        <v>0</v>
      </c>
      <c r="L14" s="1"/>
      <c r="M14" s="1"/>
      <c r="N14" s="1"/>
      <c r="O14" s="1"/>
      <c r="P14" s="1"/>
    </row>
    <row r="15" spans="1:16" ht="20.100000000000001" customHeight="1" x14ac:dyDescent="0.2">
      <c r="A15" s="13">
        <v>422</v>
      </c>
      <c r="B15" s="13" t="s">
        <v>112</v>
      </c>
      <c r="C15" s="14">
        <f>C16+C21+C26+C32+C36+C40</f>
        <v>0</v>
      </c>
      <c r="D15" s="14">
        <f>D16+D21+D26+D32+D36+D40</f>
        <v>16815857</v>
      </c>
      <c r="E15" s="14">
        <f t="shared" si="2"/>
        <v>16815857</v>
      </c>
      <c r="F15" s="14">
        <f t="shared" ref="F15:K15" si="6">F16+F21+F26+F32+F36+F40</f>
        <v>2320000</v>
      </c>
      <c r="G15" s="14">
        <f t="shared" si="6"/>
        <v>349639</v>
      </c>
      <c r="H15" s="14">
        <f t="shared" si="6"/>
        <v>2669639</v>
      </c>
      <c r="I15" s="14">
        <f t="shared" si="6"/>
        <v>2320000</v>
      </c>
      <c r="J15" s="14">
        <f t="shared" si="6"/>
        <v>17165496</v>
      </c>
      <c r="K15" s="14">
        <f t="shared" si="6"/>
        <v>19485496</v>
      </c>
      <c r="L15" s="1"/>
      <c r="M15" s="1"/>
      <c r="N15" s="1"/>
      <c r="O15" s="1"/>
      <c r="P15" s="1"/>
    </row>
    <row r="16" spans="1:16" ht="20.100000000000001" customHeight="1" x14ac:dyDescent="0.2">
      <c r="A16" s="6">
        <v>4221</v>
      </c>
      <c r="B16" s="6" t="s">
        <v>113</v>
      </c>
      <c r="C16" s="7">
        <f>SUM(C17:C20)</f>
        <v>0</v>
      </c>
      <c r="D16" s="7">
        <f>SUM(D17:D20)</f>
        <v>1769520</v>
      </c>
      <c r="E16" s="7">
        <f t="shared" si="2"/>
        <v>1769520</v>
      </c>
      <c r="F16" s="7">
        <f t="shared" ref="F16:K16" si="7">SUM(F17:F20)</f>
        <v>0</v>
      </c>
      <c r="G16" s="7">
        <f t="shared" si="7"/>
        <v>0</v>
      </c>
      <c r="H16" s="7">
        <f t="shared" si="7"/>
        <v>0</v>
      </c>
      <c r="I16" s="7">
        <f t="shared" si="7"/>
        <v>0</v>
      </c>
      <c r="J16" s="7">
        <f t="shared" si="7"/>
        <v>1769520</v>
      </c>
      <c r="K16" s="7">
        <f t="shared" si="7"/>
        <v>1769520</v>
      </c>
      <c r="L16" s="1"/>
      <c r="M16" s="1"/>
      <c r="N16" s="1"/>
      <c r="O16" s="1"/>
      <c r="P16" s="1"/>
    </row>
    <row r="17" spans="1:16" ht="20.100000000000001" customHeight="1" x14ac:dyDescent="0.2">
      <c r="A17" s="3">
        <v>42211</v>
      </c>
      <c r="B17" s="3" t="s">
        <v>114</v>
      </c>
      <c r="C17" s="4">
        <v>0</v>
      </c>
      <c r="D17" s="4">
        <v>1769520</v>
      </c>
      <c r="E17" s="4">
        <f t="shared" si="2"/>
        <v>1769520</v>
      </c>
      <c r="F17" s="4">
        <v>0</v>
      </c>
      <c r="G17" s="4">
        <v>0</v>
      </c>
      <c r="H17" s="4">
        <f>F17+G17</f>
        <v>0</v>
      </c>
      <c r="I17" s="4">
        <f t="shared" ref="I17:J20" si="8">C17+F17</f>
        <v>0</v>
      </c>
      <c r="J17" s="4">
        <f t="shared" si="8"/>
        <v>1769520</v>
      </c>
      <c r="K17" s="4">
        <f>I17+J17</f>
        <v>1769520</v>
      </c>
      <c r="L17" s="1"/>
      <c r="M17" s="1"/>
      <c r="N17" s="1"/>
      <c r="O17" s="1"/>
      <c r="P17" s="1"/>
    </row>
    <row r="18" spans="1:16" ht="20.100000000000001" customHeight="1" x14ac:dyDescent="0.2">
      <c r="A18" s="3">
        <v>42212</v>
      </c>
      <c r="B18" s="3" t="s">
        <v>115</v>
      </c>
      <c r="C18" s="4">
        <v>0</v>
      </c>
      <c r="D18" s="4"/>
      <c r="E18" s="4">
        <f t="shared" si="2"/>
        <v>0</v>
      </c>
      <c r="F18" s="4">
        <v>0</v>
      </c>
      <c r="G18" s="4">
        <v>0</v>
      </c>
      <c r="H18" s="4">
        <f>F18+G18</f>
        <v>0</v>
      </c>
      <c r="I18" s="4">
        <f t="shared" si="8"/>
        <v>0</v>
      </c>
      <c r="J18" s="4">
        <f t="shared" si="8"/>
        <v>0</v>
      </c>
      <c r="K18" s="4">
        <f>I18+J18</f>
        <v>0</v>
      </c>
      <c r="L18" s="1"/>
      <c r="M18" s="1"/>
      <c r="N18" s="1"/>
      <c r="O18" s="1"/>
      <c r="P18" s="1"/>
    </row>
    <row r="19" spans="1:16" ht="20.100000000000001" customHeight="1" x14ac:dyDescent="0.2">
      <c r="A19" s="3">
        <v>422120</v>
      </c>
      <c r="B19" s="3" t="s">
        <v>128</v>
      </c>
      <c r="C19" s="4">
        <v>0</v>
      </c>
      <c r="D19" s="4"/>
      <c r="E19" s="4">
        <f t="shared" si="2"/>
        <v>0</v>
      </c>
      <c r="F19" s="4">
        <v>0</v>
      </c>
      <c r="G19" s="4">
        <v>0</v>
      </c>
      <c r="H19" s="4">
        <f>F19+G19</f>
        <v>0</v>
      </c>
      <c r="I19" s="4">
        <f t="shared" si="8"/>
        <v>0</v>
      </c>
      <c r="J19" s="4">
        <f t="shared" si="8"/>
        <v>0</v>
      </c>
      <c r="K19" s="4">
        <f>I19+J19</f>
        <v>0</v>
      </c>
      <c r="L19" s="1"/>
      <c r="M19" s="1"/>
      <c r="N19" s="1"/>
      <c r="O19" s="1"/>
      <c r="P19" s="1"/>
    </row>
    <row r="20" spans="1:16" ht="20.100000000000001" customHeight="1" x14ac:dyDescent="0.2">
      <c r="A20" s="3">
        <v>42219</v>
      </c>
      <c r="B20" s="3" t="s">
        <v>266</v>
      </c>
      <c r="C20" s="4">
        <v>0</v>
      </c>
      <c r="D20" s="4"/>
      <c r="E20" s="4">
        <f t="shared" si="2"/>
        <v>0</v>
      </c>
      <c r="F20" s="4">
        <v>0</v>
      </c>
      <c r="G20" s="4">
        <v>0</v>
      </c>
      <c r="H20" s="4">
        <f>F20+G20</f>
        <v>0</v>
      </c>
      <c r="I20" s="4">
        <f t="shared" si="8"/>
        <v>0</v>
      </c>
      <c r="J20" s="4">
        <f t="shared" si="8"/>
        <v>0</v>
      </c>
      <c r="K20" s="4">
        <f>I20+J20</f>
        <v>0</v>
      </c>
      <c r="L20" s="1"/>
      <c r="M20" s="1"/>
      <c r="N20" s="1"/>
      <c r="O20" s="1"/>
      <c r="P20" s="1"/>
    </row>
    <row r="21" spans="1:16" ht="20.100000000000001" customHeight="1" x14ac:dyDescent="0.2">
      <c r="A21" s="6">
        <v>4222</v>
      </c>
      <c r="B21" s="6" t="s">
        <v>120</v>
      </c>
      <c r="C21" s="7">
        <f>SUM(C22:C25)</f>
        <v>0</v>
      </c>
      <c r="D21" s="7">
        <f>SUM(D22:D25)</f>
        <v>0</v>
      </c>
      <c r="E21" s="7">
        <f t="shared" si="2"/>
        <v>0</v>
      </c>
      <c r="F21" s="7">
        <f t="shared" ref="F21:K21" si="9">SUM(F22:F25)</f>
        <v>0</v>
      </c>
      <c r="G21" s="7">
        <f t="shared" si="9"/>
        <v>0</v>
      </c>
      <c r="H21" s="7">
        <f t="shared" si="9"/>
        <v>0</v>
      </c>
      <c r="I21" s="7">
        <f t="shared" si="9"/>
        <v>0</v>
      </c>
      <c r="J21" s="7">
        <f t="shared" si="9"/>
        <v>0</v>
      </c>
      <c r="K21" s="7">
        <f t="shared" si="9"/>
        <v>0</v>
      </c>
      <c r="L21" s="1"/>
      <c r="M21" s="1"/>
      <c r="N21" s="1"/>
      <c r="O21" s="1"/>
      <c r="P21" s="1"/>
    </row>
    <row r="22" spans="1:16" ht="20.100000000000001" customHeight="1" x14ac:dyDescent="0.2">
      <c r="A22" s="3">
        <v>42221</v>
      </c>
      <c r="B22" s="3" t="s">
        <v>272</v>
      </c>
      <c r="C22" s="4">
        <v>0</v>
      </c>
      <c r="D22" s="4"/>
      <c r="E22" s="4">
        <f t="shared" si="2"/>
        <v>0</v>
      </c>
      <c r="F22" s="4">
        <v>0</v>
      </c>
      <c r="G22" s="4">
        <v>0</v>
      </c>
      <c r="H22" s="4">
        <f>F22+G22</f>
        <v>0</v>
      </c>
      <c r="I22" s="4">
        <f t="shared" ref="I22:J25" si="10">C22+F22</f>
        <v>0</v>
      </c>
      <c r="J22" s="4">
        <f t="shared" si="10"/>
        <v>0</v>
      </c>
      <c r="K22" s="4">
        <f>I22+J22</f>
        <v>0</v>
      </c>
      <c r="L22" s="1"/>
      <c r="M22" s="1"/>
      <c r="N22" s="1"/>
      <c r="O22" s="1"/>
      <c r="P22" s="1"/>
    </row>
    <row r="23" spans="1:16" ht="20.100000000000001" customHeight="1" x14ac:dyDescent="0.2">
      <c r="A23" s="3">
        <v>42222</v>
      </c>
      <c r="B23" s="3" t="s">
        <v>124</v>
      </c>
      <c r="C23" s="4">
        <v>0</v>
      </c>
      <c r="D23" s="4"/>
      <c r="E23" s="4">
        <f t="shared" si="2"/>
        <v>0</v>
      </c>
      <c r="F23" s="4">
        <v>0</v>
      </c>
      <c r="G23" s="4">
        <v>0</v>
      </c>
      <c r="H23" s="4">
        <f>F23+G23</f>
        <v>0</v>
      </c>
      <c r="I23" s="4">
        <f t="shared" si="10"/>
        <v>0</v>
      </c>
      <c r="J23" s="4">
        <f t="shared" si="10"/>
        <v>0</v>
      </c>
      <c r="K23" s="4">
        <f>I23+J23</f>
        <v>0</v>
      </c>
      <c r="L23" s="1"/>
      <c r="M23" s="1"/>
      <c r="N23" s="1"/>
      <c r="O23" s="1"/>
      <c r="P23" s="1"/>
    </row>
    <row r="24" spans="1:16" ht="20.100000000000001" customHeight="1" x14ac:dyDescent="0.2">
      <c r="A24" s="3">
        <v>42223</v>
      </c>
      <c r="B24" s="3" t="s">
        <v>273</v>
      </c>
      <c r="C24" s="4">
        <v>0</v>
      </c>
      <c r="D24" s="4"/>
      <c r="E24" s="4">
        <f t="shared" si="2"/>
        <v>0</v>
      </c>
      <c r="F24" s="4">
        <v>0</v>
      </c>
      <c r="G24" s="4">
        <v>0</v>
      </c>
      <c r="H24" s="4">
        <f>F24+G24</f>
        <v>0</v>
      </c>
      <c r="I24" s="4">
        <f t="shared" si="10"/>
        <v>0</v>
      </c>
      <c r="J24" s="4">
        <f t="shared" si="10"/>
        <v>0</v>
      </c>
      <c r="K24" s="4">
        <f>I24+J24</f>
        <v>0</v>
      </c>
      <c r="L24" s="1"/>
      <c r="M24" s="1"/>
      <c r="N24" s="1"/>
      <c r="O24" s="1"/>
      <c r="P24" s="1"/>
    </row>
    <row r="25" spans="1:16" ht="20.100000000000001" customHeight="1" x14ac:dyDescent="0.2">
      <c r="A25" s="3">
        <v>42229</v>
      </c>
      <c r="B25" s="3" t="s">
        <v>256</v>
      </c>
      <c r="C25" s="4">
        <v>0</v>
      </c>
      <c r="D25" s="4"/>
      <c r="E25" s="4">
        <f t="shared" si="2"/>
        <v>0</v>
      </c>
      <c r="F25" s="4">
        <v>0</v>
      </c>
      <c r="G25" s="4">
        <v>0</v>
      </c>
      <c r="H25" s="4">
        <f>F25+G25</f>
        <v>0</v>
      </c>
      <c r="I25" s="4">
        <f t="shared" si="10"/>
        <v>0</v>
      </c>
      <c r="J25" s="4">
        <f t="shared" si="10"/>
        <v>0</v>
      </c>
      <c r="K25" s="4">
        <f>I25+J25</f>
        <v>0</v>
      </c>
      <c r="L25" s="1"/>
      <c r="M25" s="1"/>
      <c r="N25" s="1"/>
      <c r="O25" s="1"/>
      <c r="P25" s="1"/>
    </row>
    <row r="26" spans="1:16" ht="20.100000000000001" customHeight="1" x14ac:dyDescent="0.2">
      <c r="A26" s="6">
        <v>4223</v>
      </c>
      <c r="B26" s="6" t="s">
        <v>136</v>
      </c>
      <c r="C26" s="7">
        <f>SUM(C27:C31)</f>
        <v>0</v>
      </c>
      <c r="D26" s="7">
        <f>SUM(D27:D31)</f>
        <v>0</v>
      </c>
      <c r="E26" s="7">
        <f t="shared" si="2"/>
        <v>0</v>
      </c>
      <c r="F26" s="7">
        <f t="shared" ref="F26:K26" si="11">SUM(F27:F31)</f>
        <v>0</v>
      </c>
      <c r="G26" s="7">
        <f t="shared" si="11"/>
        <v>0</v>
      </c>
      <c r="H26" s="7">
        <f t="shared" si="11"/>
        <v>0</v>
      </c>
      <c r="I26" s="7">
        <f t="shared" si="11"/>
        <v>0</v>
      </c>
      <c r="J26" s="7">
        <f t="shared" si="11"/>
        <v>0</v>
      </c>
      <c r="K26" s="7">
        <f t="shared" si="11"/>
        <v>0</v>
      </c>
      <c r="L26" s="1"/>
      <c r="M26" s="1"/>
      <c r="N26" s="1"/>
      <c r="O26" s="1"/>
      <c r="P26" s="1"/>
    </row>
    <row r="27" spans="1:16" ht="20.100000000000001" customHeight="1" x14ac:dyDescent="0.2">
      <c r="A27" s="3">
        <v>42231</v>
      </c>
      <c r="B27" s="3" t="s">
        <v>137</v>
      </c>
      <c r="C27" s="4">
        <v>0</v>
      </c>
      <c r="D27" s="4"/>
      <c r="E27" s="4">
        <f t="shared" si="2"/>
        <v>0</v>
      </c>
      <c r="F27" s="4">
        <v>0</v>
      </c>
      <c r="G27" s="4">
        <v>0</v>
      </c>
      <c r="H27" s="4">
        <f>F27+G27</f>
        <v>0</v>
      </c>
      <c r="I27" s="4">
        <f t="shared" ref="I27:J31" si="12">C27+F27</f>
        <v>0</v>
      </c>
      <c r="J27" s="4">
        <f t="shared" si="12"/>
        <v>0</v>
      </c>
      <c r="K27" s="4">
        <f>I27+J27</f>
        <v>0</v>
      </c>
      <c r="L27" s="1"/>
      <c r="M27" s="1"/>
      <c r="N27" s="1"/>
      <c r="O27" s="1"/>
      <c r="P27" s="1"/>
    </row>
    <row r="28" spans="1:16" ht="20.100000000000001" customHeight="1" x14ac:dyDescent="0.2">
      <c r="A28" s="3">
        <v>42232</v>
      </c>
      <c r="B28" s="3" t="s">
        <v>274</v>
      </c>
      <c r="C28" s="4">
        <v>0</v>
      </c>
      <c r="D28" s="4"/>
      <c r="E28" s="4">
        <f t="shared" si="2"/>
        <v>0</v>
      </c>
      <c r="F28" s="4">
        <v>0</v>
      </c>
      <c r="G28" s="4">
        <v>0</v>
      </c>
      <c r="H28" s="4">
        <f>F28+G28</f>
        <v>0</v>
      </c>
      <c r="I28" s="4">
        <f t="shared" si="12"/>
        <v>0</v>
      </c>
      <c r="J28" s="4">
        <f t="shared" si="12"/>
        <v>0</v>
      </c>
      <c r="K28" s="4">
        <f>I28+J28</f>
        <v>0</v>
      </c>
      <c r="L28" s="1"/>
      <c r="M28" s="1"/>
      <c r="N28" s="1"/>
      <c r="O28" s="1"/>
      <c r="P28" s="1"/>
    </row>
    <row r="29" spans="1:16" ht="20.100000000000001" customHeight="1" x14ac:dyDescent="0.2">
      <c r="A29" s="3">
        <v>42233</v>
      </c>
      <c r="B29" s="3" t="s">
        <v>275</v>
      </c>
      <c r="C29" s="4">
        <v>0</v>
      </c>
      <c r="D29" s="4"/>
      <c r="E29" s="4">
        <f t="shared" si="2"/>
        <v>0</v>
      </c>
      <c r="F29" s="4">
        <v>0</v>
      </c>
      <c r="G29" s="4">
        <v>0</v>
      </c>
      <c r="H29" s="4">
        <f>F29+G29</f>
        <v>0</v>
      </c>
      <c r="I29" s="4">
        <f t="shared" si="12"/>
        <v>0</v>
      </c>
      <c r="J29" s="4">
        <f t="shared" si="12"/>
        <v>0</v>
      </c>
      <c r="K29" s="4">
        <f>I29+J29</f>
        <v>0</v>
      </c>
      <c r="L29" s="1"/>
      <c r="M29" s="1"/>
      <c r="N29" s="1"/>
      <c r="O29" s="1"/>
      <c r="P29" s="1"/>
    </row>
    <row r="30" spans="1:16" ht="20.100000000000001" customHeight="1" x14ac:dyDescent="0.2">
      <c r="A30" s="3">
        <v>42234</v>
      </c>
      <c r="B30" s="3" t="s">
        <v>276</v>
      </c>
      <c r="C30" s="4">
        <v>0</v>
      </c>
      <c r="D30" s="4"/>
      <c r="E30" s="4">
        <f t="shared" si="2"/>
        <v>0</v>
      </c>
      <c r="F30" s="4">
        <v>0</v>
      </c>
      <c r="G30" s="4">
        <v>0</v>
      </c>
      <c r="H30" s="4">
        <f>F30+G30</f>
        <v>0</v>
      </c>
      <c r="I30" s="4">
        <f t="shared" si="12"/>
        <v>0</v>
      </c>
      <c r="J30" s="4">
        <f t="shared" si="12"/>
        <v>0</v>
      </c>
      <c r="K30" s="4">
        <f>I30+J30</f>
        <v>0</v>
      </c>
      <c r="L30" s="1"/>
      <c r="M30" s="1"/>
      <c r="N30" s="1"/>
      <c r="O30" s="1"/>
      <c r="P30" s="1"/>
    </row>
    <row r="31" spans="1:16" ht="20.100000000000001" customHeight="1" x14ac:dyDescent="0.2">
      <c r="A31" s="3">
        <v>42239</v>
      </c>
      <c r="B31" s="3" t="s">
        <v>240</v>
      </c>
      <c r="C31" s="4">
        <v>0</v>
      </c>
      <c r="D31" s="4"/>
      <c r="E31" s="4">
        <f t="shared" si="2"/>
        <v>0</v>
      </c>
      <c r="F31" s="4">
        <v>0</v>
      </c>
      <c r="G31" s="4">
        <v>0</v>
      </c>
      <c r="H31" s="4">
        <f>F31+G31</f>
        <v>0</v>
      </c>
      <c r="I31" s="4">
        <f t="shared" si="12"/>
        <v>0</v>
      </c>
      <c r="J31" s="4">
        <f t="shared" si="12"/>
        <v>0</v>
      </c>
      <c r="K31" s="4">
        <f>I31+J31</f>
        <v>0</v>
      </c>
      <c r="L31" s="1"/>
      <c r="M31" s="1"/>
      <c r="N31" s="1"/>
      <c r="O31" s="1"/>
      <c r="P31" s="1"/>
    </row>
    <row r="32" spans="1:16" ht="20.100000000000001" customHeight="1" x14ac:dyDescent="0.2">
      <c r="A32" s="6">
        <v>4224</v>
      </c>
      <c r="B32" s="6" t="s">
        <v>116</v>
      </c>
      <c r="C32" s="7">
        <f>SUM(C33:C35)</f>
        <v>0</v>
      </c>
      <c r="D32" s="7">
        <f>SUM(D33:D35)</f>
        <v>15046337</v>
      </c>
      <c r="E32" s="7">
        <f t="shared" si="2"/>
        <v>15046337</v>
      </c>
      <c r="F32" s="7">
        <f t="shared" ref="F32:K32" si="13">SUM(F33:F35)</f>
        <v>2320000</v>
      </c>
      <c r="G32" s="7">
        <f t="shared" si="13"/>
        <v>349639</v>
      </c>
      <c r="H32" s="7">
        <f t="shared" si="13"/>
        <v>2669639</v>
      </c>
      <c r="I32" s="7">
        <f t="shared" si="13"/>
        <v>2320000</v>
      </c>
      <c r="J32" s="7">
        <f t="shared" si="13"/>
        <v>15395976</v>
      </c>
      <c r="K32" s="7">
        <f t="shared" si="13"/>
        <v>17715976</v>
      </c>
      <c r="L32" s="1"/>
      <c r="M32" s="1"/>
      <c r="N32" s="1"/>
      <c r="O32" s="1"/>
      <c r="P32" s="1"/>
    </row>
    <row r="33" spans="1:16" ht="20.100000000000001" customHeight="1" x14ac:dyDescent="0.2">
      <c r="A33" s="3">
        <v>42241</v>
      </c>
      <c r="B33" s="3" t="s">
        <v>122</v>
      </c>
      <c r="C33" s="4">
        <v>0</v>
      </c>
      <c r="D33" s="4"/>
      <c r="E33" s="4">
        <f t="shared" si="2"/>
        <v>0</v>
      </c>
      <c r="F33" s="4">
        <v>0</v>
      </c>
      <c r="G33" s="4">
        <v>0</v>
      </c>
      <c r="H33" s="4">
        <f>F33+G33</f>
        <v>0</v>
      </c>
      <c r="I33" s="4">
        <f t="shared" ref="I33:J35" si="14">C33+F33</f>
        <v>0</v>
      </c>
      <c r="J33" s="4">
        <f t="shared" si="14"/>
        <v>0</v>
      </c>
      <c r="K33" s="4">
        <f>I33+J33</f>
        <v>0</v>
      </c>
      <c r="L33" s="1"/>
      <c r="M33" s="1"/>
      <c r="N33" s="1"/>
      <c r="O33" s="1"/>
      <c r="P33" s="1"/>
    </row>
    <row r="34" spans="1:16" ht="20.100000000000001" customHeight="1" x14ac:dyDescent="0.2">
      <c r="A34" s="3">
        <v>422411</v>
      </c>
      <c r="B34" s="3" t="s">
        <v>277</v>
      </c>
      <c r="C34" s="4">
        <v>0</v>
      </c>
      <c r="D34" s="4"/>
      <c r="E34" s="4">
        <f t="shared" si="2"/>
        <v>0</v>
      </c>
      <c r="F34" s="4">
        <v>0</v>
      </c>
      <c r="G34" s="4">
        <v>0</v>
      </c>
      <c r="H34" s="4">
        <f>F34+G34</f>
        <v>0</v>
      </c>
      <c r="I34" s="4">
        <f t="shared" si="14"/>
        <v>0</v>
      </c>
      <c r="J34" s="4">
        <f t="shared" si="14"/>
        <v>0</v>
      </c>
      <c r="K34" s="4">
        <f>I34+J34</f>
        <v>0</v>
      </c>
      <c r="L34" s="1"/>
      <c r="M34" s="1"/>
      <c r="N34" s="1"/>
      <c r="O34" s="1"/>
      <c r="P34" s="1"/>
    </row>
    <row r="35" spans="1:16" ht="20.100000000000001" customHeight="1" x14ac:dyDescent="0.2">
      <c r="A35" s="3">
        <v>42242</v>
      </c>
      <c r="B35" s="3" t="s">
        <v>117</v>
      </c>
      <c r="C35" s="4">
        <v>0</v>
      </c>
      <c r="D35" s="4">
        <v>15046337</v>
      </c>
      <c r="E35" s="4">
        <f t="shared" si="2"/>
        <v>15046337</v>
      </c>
      <c r="F35" s="4">
        <v>2320000</v>
      </c>
      <c r="G35" s="4">
        <v>349639</v>
      </c>
      <c r="H35" s="4">
        <f>F35+G35</f>
        <v>2669639</v>
      </c>
      <c r="I35" s="4">
        <f t="shared" si="14"/>
        <v>2320000</v>
      </c>
      <c r="J35" s="4">
        <f t="shared" si="14"/>
        <v>15395976</v>
      </c>
      <c r="K35" s="4">
        <f>I35+J35</f>
        <v>17715976</v>
      </c>
      <c r="L35" s="1"/>
      <c r="M35" s="1"/>
      <c r="N35" s="1"/>
      <c r="O35" s="1"/>
      <c r="P35" s="1"/>
    </row>
    <row r="36" spans="1:16" ht="20.100000000000001" customHeight="1" x14ac:dyDescent="0.2">
      <c r="A36" s="6">
        <v>4225</v>
      </c>
      <c r="B36" s="6" t="s">
        <v>129</v>
      </c>
      <c r="C36" s="7">
        <f>SUM(C37:C39)</f>
        <v>0</v>
      </c>
      <c r="D36" s="7">
        <f>SUM(D37:D39)</f>
        <v>0</v>
      </c>
      <c r="E36" s="7">
        <f t="shared" si="2"/>
        <v>0</v>
      </c>
      <c r="F36" s="7">
        <f t="shared" ref="F36:K36" si="15">SUM(F37:F39)</f>
        <v>0</v>
      </c>
      <c r="G36" s="7">
        <f t="shared" si="15"/>
        <v>0</v>
      </c>
      <c r="H36" s="7">
        <f t="shared" si="15"/>
        <v>0</v>
      </c>
      <c r="I36" s="7">
        <f t="shared" si="15"/>
        <v>0</v>
      </c>
      <c r="J36" s="7">
        <f t="shared" si="15"/>
        <v>0</v>
      </c>
      <c r="K36" s="7">
        <f t="shared" si="15"/>
        <v>0</v>
      </c>
      <c r="L36" s="1"/>
      <c r="M36" s="1"/>
      <c r="N36" s="1"/>
      <c r="O36" s="1"/>
      <c r="P36" s="1"/>
    </row>
    <row r="37" spans="1:16" ht="20.100000000000001" customHeight="1" x14ac:dyDescent="0.2">
      <c r="A37" s="3">
        <v>42251</v>
      </c>
      <c r="B37" s="3" t="s">
        <v>130</v>
      </c>
      <c r="C37" s="4">
        <v>0</v>
      </c>
      <c r="D37" s="4"/>
      <c r="E37" s="4">
        <f t="shared" si="2"/>
        <v>0</v>
      </c>
      <c r="F37" s="4">
        <v>0</v>
      </c>
      <c r="G37" s="4">
        <v>0</v>
      </c>
      <c r="H37" s="4">
        <f>F37+G37</f>
        <v>0</v>
      </c>
      <c r="I37" s="4">
        <f t="shared" ref="I37:J39" si="16">C37+F37</f>
        <v>0</v>
      </c>
      <c r="J37" s="4">
        <f t="shared" si="16"/>
        <v>0</v>
      </c>
      <c r="K37" s="4">
        <f>I37+J37</f>
        <v>0</v>
      </c>
      <c r="L37" s="1"/>
      <c r="M37" s="1"/>
      <c r="N37" s="1"/>
      <c r="O37" s="1"/>
      <c r="P37" s="1"/>
    </row>
    <row r="38" spans="1:16" ht="20.100000000000001" customHeight="1" x14ac:dyDescent="0.2">
      <c r="A38" s="3">
        <v>42252</v>
      </c>
      <c r="B38" s="3" t="s">
        <v>131</v>
      </c>
      <c r="C38" s="4">
        <v>0</v>
      </c>
      <c r="D38" s="4"/>
      <c r="E38" s="4">
        <f t="shared" si="2"/>
        <v>0</v>
      </c>
      <c r="F38" s="4">
        <v>0</v>
      </c>
      <c r="G38" s="4">
        <v>0</v>
      </c>
      <c r="H38" s="4">
        <f>F38+G38</f>
        <v>0</v>
      </c>
      <c r="I38" s="4">
        <f t="shared" si="16"/>
        <v>0</v>
      </c>
      <c r="J38" s="4">
        <f t="shared" si="16"/>
        <v>0</v>
      </c>
      <c r="K38" s="4">
        <f>I38+J38</f>
        <v>0</v>
      </c>
      <c r="L38" s="1"/>
      <c r="M38" s="1"/>
      <c r="N38" s="1"/>
      <c r="O38" s="1"/>
      <c r="P38" s="1"/>
    </row>
    <row r="39" spans="1:16" ht="20.100000000000001" customHeight="1" x14ac:dyDescent="0.2">
      <c r="A39" s="3">
        <v>42259</v>
      </c>
      <c r="B39" s="3" t="s">
        <v>241</v>
      </c>
      <c r="C39" s="4">
        <v>0</v>
      </c>
      <c r="D39" s="4"/>
      <c r="E39" s="4">
        <f t="shared" si="2"/>
        <v>0</v>
      </c>
      <c r="F39" s="4">
        <v>0</v>
      </c>
      <c r="G39" s="4">
        <v>0</v>
      </c>
      <c r="H39" s="4">
        <f>F39+G39</f>
        <v>0</v>
      </c>
      <c r="I39" s="4">
        <f t="shared" si="16"/>
        <v>0</v>
      </c>
      <c r="J39" s="4">
        <f t="shared" si="16"/>
        <v>0</v>
      </c>
      <c r="K39" s="4">
        <f>I39+J39</f>
        <v>0</v>
      </c>
      <c r="L39" s="1"/>
      <c r="M39" s="1"/>
      <c r="N39" s="1"/>
      <c r="O39" s="1"/>
      <c r="P39" s="1"/>
    </row>
    <row r="40" spans="1:16" ht="20.100000000000001" customHeight="1" x14ac:dyDescent="0.2">
      <c r="A40" s="6">
        <v>4227</v>
      </c>
      <c r="B40" s="6" t="s">
        <v>243</v>
      </c>
      <c r="C40" s="7">
        <f>SUM(C41:C43)</f>
        <v>0</v>
      </c>
      <c r="D40" s="7">
        <f>SUM(D41:D43)</f>
        <v>0</v>
      </c>
      <c r="E40" s="7">
        <f t="shared" si="2"/>
        <v>0</v>
      </c>
      <c r="F40" s="7">
        <f t="shared" ref="F40:K40" si="17">SUM(F41:F43)</f>
        <v>0</v>
      </c>
      <c r="G40" s="7">
        <f t="shared" si="17"/>
        <v>0</v>
      </c>
      <c r="H40" s="7">
        <f t="shared" si="17"/>
        <v>0</v>
      </c>
      <c r="I40" s="7">
        <f t="shared" si="17"/>
        <v>0</v>
      </c>
      <c r="J40" s="7">
        <f t="shared" si="17"/>
        <v>0</v>
      </c>
      <c r="K40" s="7">
        <f t="shared" si="17"/>
        <v>0</v>
      </c>
      <c r="L40" s="1"/>
      <c r="M40" s="1"/>
      <c r="N40" s="1"/>
      <c r="O40" s="1"/>
      <c r="P40" s="1"/>
    </row>
    <row r="41" spans="1:16" ht="20.100000000000001" customHeight="1" x14ac:dyDescent="0.2">
      <c r="A41" s="3">
        <v>42271</v>
      </c>
      <c r="B41" s="3" t="s">
        <v>278</v>
      </c>
      <c r="C41" s="4">
        <v>0</v>
      </c>
      <c r="D41" s="4">
        <v>0</v>
      </c>
      <c r="E41" s="4">
        <f t="shared" si="2"/>
        <v>0</v>
      </c>
      <c r="F41" s="4">
        <v>0</v>
      </c>
      <c r="G41" s="4">
        <v>0</v>
      </c>
      <c r="H41" s="4">
        <f>F41+G41</f>
        <v>0</v>
      </c>
      <c r="I41" s="4">
        <f t="shared" ref="I41:J43" si="18">C41+F41</f>
        <v>0</v>
      </c>
      <c r="J41" s="4">
        <f t="shared" si="18"/>
        <v>0</v>
      </c>
      <c r="K41" s="4">
        <f>I41+J41</f>
        <v>0</v>
      </c>
      <c r="L41" s="1"/>
      <c r="M41" s="1"/>
      <c r="N41" s="1"/>
      <c r="O41" s="1"/>
      <c r="P41" s="1"/>
    </row>
    <row r="42" spans="1:16" ht="20.100000000000001" customHeight="1" x14ac:dyDescent="0.2">
      <c r="A42" s="3">
        <v>42272</v>
      </c>
      <c r="B42" s="3" t="s">
        <v>279</v>
      </c>
      <c r="C42" s="4">
        <v>0</v>
      </c>
      <c r="D42" s="4">
        <v>0</v>
      </c>
      <c r="E42" s="4">
        <f t="shared" si="2"/>
        <v>0</v>
      </c>
      <c r="F42" s="4">
        <v>0</v>
      </c>
      <c r="G42" s="4">
        <v>0</v>
      </c>
      <c r="H42" s="4">
        <f>F42+G42</f>
        <v>0</v>
      </c>
      <c r="I42" s="4">
        <f t="shared" si="18"/>
        <v>0</v>
      </c>
      <c r="J42" s="4">
        <f t="shared" si="18"/>
        <v>0</v>
      </c>
      <c r="K42" s="4">
        <f>I42+J42</f>
        <v>0</v>
      </c>
      <c r="L42" s="1"/>
      <c r="M42" s="1"/>
      <c r="N42" s="1"/>
      <c r="O42" s="1"/>
      <c r="P42" s="1"/>
    </row>
    <row r="43" spans="1:16" ht="20.100000000000001" customHeight="1" x14ac:dyDescent="0.2">
      <c r="A43" s="3">
        <v>42273</v>
      </c>
      <c r="B43" s="3" t="s">
        <v>244</v>
      </c>
      <c r="C43" s="4">
        <v>0</v>
      </c>
      <c r="D43" s="4">
        <v>0</v>
      </c>
      <c r="E43" s="4">
        <f t="shared" si="2"/>
        <v>0</v>
      </c>
      <c r="F43" s="4">
        <v>0</v>
      </c>
      <c r="G43" s="4">
        <v>0</v>
      </c>
      <c r="H43" s="4">
        <f>F43+G43</f>
        <v>0</v>
      </c>
      <c r="I43" s="4">
        <f t="shared" si="18"/>
        <v>0</v>
      </c>
      <c r="J43" s="4">
        <f t="shared" si="18"/>
        <v>0</v>
      </c>
      <c r="K43" s="4">
        <f>I43+J43</f>
        <v>0</v>
      </c>
      <c r="L43" s="1"/>
      <c r="M43" s="1"/>
      <c r="N43" s="1"/>
      <c r="O43" s="1"/>
      <c r="P43" s="1"/>
    </row>
    <row r="44" spans="1:16" ht="20.100000000000001" customHeight="1" x14ac:dyDescent="0.2">
      <c r="A44" s="13">
        <v>423</v>
      </c>
      <c r="B44" s="13" t="s">
        <v>118</v>
      </c>
      <c r="C44" s="14">
        <f>C45</f>
        <v>0</v>
      </c>
      <c r="D44" s="14">
        <f>D45</f>
        <v>290600</v>
      </c>
      <c r="E44" s="14">
        <f t="shared" si="2"/>
        <v>290600</v>
      </c>
      <c r="F44" s="14">
        <f t="shared" ref="F44:K44" si="19">F45</f>
        <v>0</v>
      </c>
      <c r="G44" s="14">
        <f t="shared" si="19"/>
        <v>0</v>
      </c>
      <c r="H44" s="14">
        <f t="shared" si="19"/>
        <v>0</v>
      </c>
      <c r="I44" s="14">
        <f t="shared" si="19"/>
        <v>0</v>
      </c>
      <c r="J44" s="14">
        <f t="shared" si="19"/>
        <v>290600</v>
      </c>
      <c r="K44" s="14">
        <f t="shared" si="19"/>
        <v>290600</v>
      </c>
      <c r="L44" s="1"/>
      <c r="M44" s="1"/>
      <c r="N44" s="1"/>
      <c r="O44" s="1"/>
      <c r="P44" s="1"/>
    </row>
    <row r="45" spans="1:16" ht="20.100000000000001" customHeight="1" x14ac:dyDescent="0.2">
      <c r="A45" s="6">
        <v>4231</v>
      </c>
      <c r="B45" s="6" t="s">
        <v>119</v>
      </c>
      <c r="C45" s="7">
        <f>SUM(C46:C48)</f>
        <v>0</v>
      </c>
      <c r="D45" s="7">
        <f>SUM(D46:D48)</f>
        <v>290600</v>
      </c>
      <c r="E45" s="7">
        <f t="shared" si="2"/>
        <v>290600</v>
      </c>
      <c r="F45" s="7">
        <f t="shared" ref="F45:K45" si="20">SUM(F46:F48)</f>
        <v>0</v>
      </c>
      <c r="G45" s="7">
        <f t="shared" si="20"/>
        <v>0</v>
      </c>
      <c r="H45" s="7">
        <f t="shared" si="20"/>
        <v>0</v>
      </c>
      <c r="I45" s="7">
        <f t="shared" si="20"/>
        <v>0</v>
      </c>
      <c r="J45" s="7">
        <f t="shared" si="20"/>
        <v>290600</v>
      </c>
      <c r="K45" s="7">
        <f t="shared" si="20"/>
        <v>290600</v>
      </c>
      <c r="L45" s="1"/>
      <c r="M45" s="1"/>
      <c r="N45" s="1"/>
      <c r="O45" s="1"/>
      <c r="P45" s="1"/>
    </row>
    <row r="46" spans="1:16" ht="20.100000000000001" customHeight="1" x14ac:dyDescent="0.2">
      <c r="A46" s="3">
        <v>42311</v>
      </c>
      <c r="B46" s="3" t="s">
        <v>257</v>
      </c>
      <c r="C46" s="4">
        <v>0</v>
      </c>
      <c r="D46" s="4">
        <v>0</v>
      </c>
      <c r="E46" s="4">
        <f t="shared" si="2"/>
        <v>0</v>
      </c>
      <c r="F46" s="4">
        <v>0</v>
      </c>
      <c r="G46" s="4">
        <v>0</v>
      </c>
      <c r="H46" s="4">
        <f>F46+G46</f>
        <v>0</v>
      </c>
      <c r="I46" s="4">
        <f t="shared" ref="I46:J48" si="21">C46+F46</f>
        <v>0</v>
      </c>
      <c r="J46" s="4">
        <f t="shared" si="21"/>
        <v>0</v>
      </c>
      <c r="K46" s="4">
        <f>I46+J46</f>
        <v>0</v>
      </c>
      <c r="L46" s="1"/>
      <c r="M46" s="1"/>
      <c r="N46" s="1"/>
      <c r="O46" s="1"/>
      <c r="P46" s="1"/>
    </row>
    <row r="47" spans="1:16" ht="20.100000000000001" customHeight="1" x14ac:dyDescent="0.2">
      <c r="A47" s="3">
        <v>42313</v>
      </c>
      <c r="B47" s="3" t="s">
        <v>258</v>
      </c>
      <c r="C47" s="4">
        <v>0</v>
      </c>
      <c r="D47" s="4">
        <v>0</v>
      </c>
      <c r="E47" s="4">
        <f t="shared" si="2"/>
        <v>0</v>
      </c>
      <c r="F47" s="4">
        <v>0</v>
      </c>
      <c r="G47" s="4">
        <v>0</v>
      </c>
      <c r="H47" s="4">
        <f>F47+G47</f>
        <v>0</v>
      </c>
      <c r="I47" s="4">
        <f t="shared" si="21"/>
        <v>0</v>
      </c>
      <c r="J47" s="4">
        <f t="shared" si="21"/>
        <v>0</v>
      </c>
      <c r="K47" s="4">
        <f>I47+J47</f>
        <v>0</v>
      </c>
      <c r="L47" s="1"/>
      <c r="M47" s="1"/>
      <c r="N47" s="1"/>
      <c r="O47" s="1"/>
      <c r="P47" s="1"/>
    </row>
    <row r="48" spans="1:16" ht="20.100000000000001" customHeight="1" x14ac:dyDescent="0.2">
      <c r="A48" s="3">
        <v>42319</v>
      </c>
      <c r="B48" s="3" t="s">
        <v>280</v>
      </c>
      <c r="C48" s="4">
        <v>0</v>
      </c>
      <c r="D48" s="4">
        <v>290600</v>
      </c>
      <c r="E48" s="4">
        <f t="shared" si="2"/>
        <v>290600</v>
      </c>
      <c r="F48" s="4">
        <v>0</v>
      </c>
      <c r="G48" s="4">
        <v>0</v>
      </c>
      <c r="H48" s="4">
        <f>F48+G48</f>
        <v>0</v>
      </c>
      <c r="I48" s="4">
        <f t="shared" si="21"/>
        <v>0</v>
      </c>
      <c r="J48" s="4">
        <f t="shared" si="21"/>
        <v>290600</v>
      </c>
      <c r="K48" s="4">
        <f>I48+J48</f>
        <v>290600</v>
      </c>
      <c r="L48" s="1"/>
      <c r="M48" s="1"/>
      <c r="N48" s="1"/>
      <c r="O48" s="1"/>
      <c r="P48" s="1"/>
    </row>
    <row r="49" spans="1:16" ht="20.100000000000001" customHeight="1" x14ac:dyDescent="0.2">
      <c r="A49" s="13">
        <v>426</v>
      </c>
      <c r="B49" s="13" t="s">
        <v>132</v>
      </c>
      <c r="C49" s="14">
        <f t="shared" ref="C49:K50" si="22">C50</f>
        <v>0</v>
      </c>
      <c r="D49" s="14">
        <f t="shared" si="22"/>
        <v>0</v>
      </c>
      <c r="E49" s="14">
        <f t="shared" si="2"/>
        <v>0</v>
      </c>
      <c r="F49" s="14">
        <f t="shared" si="22"/>
        <v>0</v>
      </c>
      <c r="G49" s="14">
        <f t="shared" si="22"/>
        <v>0</v>
      </c>
      <c r="H49" s="14">
        <f t="shared" si="22"/>
        <v>0</v>
      </c>
      <c r="I49" s="14">
        <f t="shared" si="22"/>
        <v>0</v>
      </c>
      <c r="J49" s="14">
        <f t="shared" si="22"/>
        <v>0</v>
      </c>
      <c r="K49" s="14">
        <f t="shared" si="22"/>
        <v>0</v>
      </c>
      <c r="L49" s="1"/>
      <c r="M49" s="1"/>
      <c r="N49" s="1"/>
      <c r="O49" s="1"/>
      <c r="P49" s="1"/>
    </row>
    <row r="50" spans="1:16" ht="20.100000000000001" customHeight="1" x14ac:dyDescent="0.2">
      <c r="A50" s="6">
        <v>4262</v>
      </c>
      <c r="B50" s="6" t="s">
        <v>133</v>
      </c>
      <c r="C50" s="7">
        <f t="shared" si="22"/>
        <v>0</v>
      </c>
      <c r="D50" s="7">
        <f t="shared" si="22"/>
        <v>0</v>
      </c>
      <c r="E50" s="7">
        <f t="shared" si="2"/>
        <v>0</v>
      </c>
      <c r="F50" s="7">
        <f t="shared" si="22"/>
        <v>0</v>
      </c>
      <c r="G50" s="7">
        <f t="shared" si="22"/>
        <v>0</v>
      </c>
      <c r="H50" s="7">
        <f t="shared" si="22"/>
        <v>0</v>
      </c>
      <c r="I50" s="7">
        <f t="shared" si="22"/>
        <v>0</v>
      </c>
      <c r="J50" s="7">
        <f t="shared" si="22"/>
        <v>0</v>
      </c>
      <c r="K50" s="7">
        <f t="shared" si="22"/>
        <v>0</v>
      </c>
      <c r="L50" s="1"/>
      <c r="M50" s="1"/>
      <c r="N50" s="1"/>
      <c r="O50" s="1"/>
      <c r="P50" s="1"/>
    </row>
    <row r="51" spans="1:16" ht="20.100000000000001" customHeight="1" x14ac:dyDescent="0.2">
      <c r="A51" s="3">
        <v>42621</v>
      </c>
      <c r="B51" s="3" t="s">
        <v>133</v>
      </c>
      <c r="C51" s="4">
        <v>0</v>
      </c>
      <c r="D51" s="4">
        <v>0</v>
      </c>
      <c r="E51" s="4">
        <f t="shared" si="2"/>
        <v>0</v>
      </c>
      <c r="F51" s="4">
        <v>0</v>
      </c>
      <c r="G51" s="4">
        <v>0</v>
      </c>
      <c r="H51" s="4">
        <f>F51+G51</f>
        <v>0</v>
      </c>
      <c r="I51" s="4">
        <f>C51+F51</f>
        <v>0</v>
      </c>
      <c r="J51" s="4">
        <f>D51+G51</f>
        <v>0</v>
      </c>
      <c r="K51" s="4">
        <f>I51+J51</f>
        <v>0</v>
      </c>
      <c r="L51" s="1"/>
      <c r="M51" s="1"/>
      <c r="N51" s="1"/>
      <c r="O51" s="1"/>
      <c r="P51" s="1"/>
    </row>
    <row r="52" spans="1:16" ht="20.100000000000001" customHeight="1" x14ac:dyDescent="0.2">
      <c r="A52" s="11">
        <v>45</v>
      </c>
      <c r="B52" s="11" t="s">
        <v>281</v>
      </c>
      <c r="C52" s="12">
        <f t="shared" ref="C52:K53" si="23">C53</f>
        <v>2550000</v>
      </c>
      <c r="D52" s="12">
        <f t="shared" si="23"/>
        <v>16037036.460000001</v>
      </c>
      <c r="E52" s="12">
        <f t="shared" si="2"/>
        <v>18587036.460000001</v>
      </c>
      <c r="F52" s="12">
        <f t="shared" si="23"/>
        <v>-912000</v>
      </c>
      <c r="G52" s="12">
        <f t="shared" si="23"/>
        <v>-8078201.2699999996</v>
      </c>
      <c r="H52" s="12">
        <f t="shared" si="23"/>
        <v>-8990201.2699999996</v>
      </c>
      <c r="I52" s="12">
        <f t="shared" si="23"/>
        <v>1638000</v>
      </c>
      <c r="J52" s="12">
        <f t="shared" si="23"/>
        <v>7958835.1900000013</v>
      </c>
      <c r="K52" s="12">
        <f t="shared" si="23"/>
        <v>9596835.1900000013</v>
      </c>
      <c r="L52" s="1"/>
      <c r="M52" s="1"/>
      <c r="N52" s="1"/>
      <c r="O52" s="1"/>
      <c r="P52" s="1"/>
    </row>
    <row r="53" spans="1:16" ht="20.100000000000001" customHeight="1" x14ac:dyDescent="0.2">
      <c r="A53" s="13">
        <v>451</v>
      </c>
      <c r="B53" s="13" t="s">
        <v>282</v>
      </c>
      <c r="C53" s="14">
        <f t="shared" si="23"/>
        <v>2550000</v>
      </c>
      <c r="D53" s="14">
        <f t="shared" si="23"/>
        <v>16037036.460000001</v>
      </c>
      <c r="E53" s="14">
        <f t="shared" si="2"/>
        <v>18587036.460000001</v>
      </c>
      <c r="F53" s="14">
        <f t="shared" si="23"/>
        <v>-912000</v>
      </c>
      <c r="G53" s="14">
        <f t="shared" si="23"/>
        <v>-8078201.2699999996</v>
      </c>
      <c r="H53" s="14">
        <f t="shared" si="23"/>
        <v>-8990201.2699999996</v>
      </c>
      <c r="I53" s="14">
        <f t="shared" si="23"/>
        <v>1638000</v>
      </c>
      <c r="J53" s="14">
        <f t="shared" si="23"/>
        <v>7958835.1900000013</v>
      </c>
      <c r="K53" s="14">
        <f t="shared" si="23"/>
        <v>9596835.1900000013</v>
      </c>
      <c r="L53" s="1"/>
      <c r="M53" s="1"/>
      <c r="N53" s="1"/>
      <c r="O53" s="1"/>
      <c r="P53" s="1"/>
    </row>
    <row r="54" spans="1:16" ht="20.100000000000001" customHeight="1" x14ac:dyDescent="0.2">
      <c r="A54" s="6">
        <v>4511</v>
      </c>
      <c r="B54" s="6" t="s">
        <v>282</v>
      </c>
      <c r="C54" s="7">
        <f>SUM(C55:C56)</f>
        <v>2550000</v>
      </c>
      <c r="D54" s="7">
        <f>SUM(D55:D56)</f>
        <v>16037036.460000001</v>
      </c>
      <c r="E54" s="7">
        <f t="shared" si="2"/>
        <v>18587036.460000001</v>
      </c>
      <c r="F54" s="7">
        <f t="shared" ref="F54:K54" si="24">SUM(F55:F56)</f>
        <v>-912000</v>
      </c>
      <c r="G54" s="7">
        <f t="shared" si="24"/>
        <v>-8078201.2699999996</v>
      </c>
      <c r="H54" s="7">
        <f t="shared" si="24"/>
        <v>-8990201.2699999996</v>
      </c>
      <c r="I54" s="7">
        <f t="shared" si="24"/>
        <v>1638000</v>
      </c>
      <c r="J54" s="7">
        <f t="shared" si="24"/>
        <v>7958835.1900000013</v>
      </c>
      <c r="K54" s="7">
        <f t="shared" si="24"/>
        <v>9596835.1900000013</v>
      </c>
      <c r="L54" s="1"/>
      <c r="M54" s="1"/>
      <c r="N54" s="1"/>
      <c r="O54" s="1"/>
      <c r="P54" s="1"/>
    </row>
    <row r="55" spans="1:16" ht="20.100000000000001" customHeight="1" x14ac:dyDescent="0.2">
      <c r="A55" s="3">
        <v>45111</v>
      </c>
      <c r="B55" s="3" t="s">
        <v>282</v>
      </c>
      <c r="C55" s="4">
        <v>2550000</v>
      </c>
      <c r="D55" s="4">
        <v>16037036.460000001</v>
      </c>
      <c r="E55" s="4">
        <f t="shared" si="2"/>
        <v>18587036.460000001</v>
      </c>
      <c r="F55" s="4">
        <v>-912000</v>
      </c>
      <c r="G55" s="4">
        <v>-8078201.2699999996</v>
      </c>
      <c r="H55" s="4">
        <f>F55+G55</f>
        <v>-8990201.2699999996</v>
      </c>
      <c r="I55" s="4">
        <f>C55+F55</f>
        <v>1638000</v>
      </c>
      <c r="J55" s="4">
        <f>D55+G55</f>
        <v>7958835.1900000013</v>
      </c>
      <c r="K55" s="4">
        <f>I55+J55</f>
        <v>9596835.1900000013</v>
      </c>
      <c r="L55" s="1"/>
      <c r="M55" s="1"/>
      <c r="N55" s="1"/>
      <c r="O55" s="1"/>
      <c r="P55" s="1"/>
    </row>
    <row r="56" spans="1:16" ht="20.100000000000001" customHeight="1" x14ac:dyDescent="0.2">
      <c r="A56" s="3">
        <v>451111</v>
      </c>
      <c r="B56" s="3" t="s">
        <v>283</v>
      </c>
      <c r="C56" s="4">
        <v>0</v>
      </c>
      <c r="D56" s="4"/>
      <c r="E56" s="4">
        <f t="shared" si="2"/>
        <v>0</v>
      </c>
      <c r="F56" s="4">
        <v>0</v>
      </c>
      <c r="G56" s="4">
        <v>0</v>
      </c>
      <c r="H56" s="4">
        <f>F56+G56</f>
        <v>0</v>
      </c>
      <c r="I56" s="4">
        <f>C56+F56</f>
        <v>0</v>
      </c>
      <c r="J56" s="4">
        <f>D56+G56</f>
        <v>0</v>
      </c>
      <c r="K56" s="4">
        <f>I56+J56</f>
        <v>0</v>
      </c>
      <c r="L56" s="1"/>
      <c r="M56" s="1"/>
      <c r="N56" s="1"/>
      <c r="O56" s="1"/>
      <c r="P56" s="1"/>
    </row>
    <row r="57" spans="1:16" ht="15.75" customHeight="1" x14ac:dyDescent="0.2">
      <c r="C57" s="2"/>
      <c r="D57" s="2"/>
      <c r="E57" s="2"/>
      <c r="F57" s="2"/>
      <c r="G57" s="2"/>
      <c r="H57" s="2"/>
      <c r="I57" s="2"/>
      <c r="J57" s="2"/>
      <c r="L57" s="1"/>
      <c r="M57" s="1"/>
      <c r="N57" s="1"/>
      <c r="O57" s="1"/>
      <c r="P57" s="1"/>
    </row>
  </sheetData>
  <mergeCells count="1">
    <mergeCell ref="A1:K1"/>
  </mergeCells>
  <phoneticPr fontId="1" type="noConversion"/>
  <pageMargins left="0.70866141732283472" right="0.39370078740157483" top="0.78740157480314965" bottom="0.59055118110236227" header="0.39370078740157483" footer="0.39370078740157483"/>
  <pageSetup paperSize="9" scale="52" fitToHeight="0" orientation="landscape" horizontalDpi="300" verticalDpi="300" r:id="rId1"/>
  <headerFooter alignWithMargins="0">
    <oddHeader>&amp;L&amp;8Upravno vijeće
01.03.2019 godine&amp;C&amp;8Financijski plan prihoda i rashoda za 2019. godinu  - I. Rebalans&amp;R&amp;8 21. sjednica
Točka 3c. dnevnog reda</oddHeader>
    <oddFooter>&amp;L&amp;8Nastavni zavod za javno zdravstvo Dr. "Andrija Štampar"&amp;C&amp;8&amp;A&amp;R&amp;8&amp;P/&amp;N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Plan 2019 - prihodi 6</vt:lpstr>
      <vt:lpstr>Plan 2019 - rashodi 3</vt:lpstr>
      <vt:lpstr>Plan 2019 - rashodi 4</vt:lpstr>
      <vt:lpstr>'Plan 2019 - prihodi 6'!Ispis_naslova</vt:lpstr>
      <vt:lpstr>'Plan 2019 - rashodi 3'!Ispis_naslova</vt:lpstr>
      <vt:lpstr>'Plan 2019 - rashodi 4'!Ispis_naslova</vt:lpstr>
    </vt:vector>
  </TitlesOfParts>
  <Company>Zavod za javno zdravstvo grada Zagreba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Mikuš</dc:creator>
  <cp:lastModifiedBy>Ana Mikuš</cp:lastModifiedBy>
  <cp:lastPrinted>2019-02-28T13:35:03Z</cp:lastPrinted>
  <dcterms:created xsi:type="dcterms:W3CDTF">2012-12-16T10:33:18Z</dcterms:created>
  <dcterms:modified xsi:type="dcterms:W3CDTF">2019-12-12T18:32:33Z</dcterms:modified>
</cp:coreProperties>
</file>