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/"/>
    </mc:Choice>
  </mc:AlternateContent>
  <xr:revisionPtr revIDLastSave="36" documentId="8_{BCCC2D10-4EBA-4E30-AE59-7C6254B18E8A}" xr6:coauthVersionLast="47" xr6:coauthVersionMax="47" xr10:uidLastSave="{7E63B121-5654-427A-98F6-1B3499A21D02}"/>
  <bookViews>
    <workbookView xWindow="-120" yWindow="-120" windowWidth="29040" windowHeight="15840" xr2:uid="{2577C2F9-80FA-4AA8-B71F-B2D97AF89BF4}"/>
  </bookViews>
  <sheets>
    <sheet name="Plan 2022 - Prihodi 6" sheetId="1" r:id="rId1"/>
    <sheet name="Plan 2022 - Rashodi 3" sheetId="2" r:id="rId2"/>
    <sheet name="Plan 2022 - Rashodi 4" sheetId="3" r:id="rId3"/>
  </sheets>
  <definedNames>
    <definedName name="_xlnm.Print_Titles" localSheetId="0">'Plan 2022 - Prihodi 6'!$3:$4</definedName>
    <definedName name="_xlnm.Print_Titles" localSheetId="1">'Plan 2022 - Rashodi 3'!$3:$4</definedName>
    <definedName name="_xlnm.Print_Titles" localSheetId="2">'Plan 2022 - Rashodi 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3" l="1"/>
  <c r="H58" i="3" s="1"/>
  <c r="G57" i="3"/>
  <c r="G56" i="3"/>
  <c r="G55" i="3"/>
  <c r="G54" i="3"/>
  <c r="H54" i="3" s="1"/>
  <c r="G53" i="3"/>
  <c r="G52" i="3"/>
  <c r="G51" i="3"/>
  <c r="G50" i="3"/>
  <c r="H50" i="3" s="1"/>
  <c r="G49" i="3"/>
  <c r="G48" i="3"/>
  <c r="G47" i="3"/>
  <c r="G46" i="3"/>
  <c r="H46" i="3" s="1"/>
  <c r="G45" i="3"/>
  <c r="G44" i="3"/>
  <c r="G43" i="3"/>
  <c r="G42" i="3"/>
  <c r="H42" i="3" s="1"/>
  <c r="G41" i="3"/>
  <c r="G40" i="3"/>
  <c r="G39" i="3"/>
  <c r="G38" i="3"/>
  <c r="H38" i="3" s="1"/>
  <c r="G37" i="3"/>
  <c r="G36" i="3"/>
  <c r="G35" i="3"/>
  <c r="G34" i="3"/>
  <c r="H34" i="3" s="1"/>
  <c r="G33" i="3"/>
  <c r="G32" i="3"/>
  <c r="G31" i="3"/>
  <c r="G30" i="3"/>
  <c r="H30" i="3" s="1"/>
  <c r="G29" i="3"/>
  <c r="G28" i="3"/>
  <c r="G27" i="3"/>
  <c r="G26" i="3"/>
  <c r="H26" i="3" s="1"/>
  <c r="G25" i="3"/>
  <c r="G24" i="3"/>
  <c r="G23" i="3"/>
  <c r="G22" i="3"/>
  <c r="H22" i="3" s="1"/>
  <c r="G20" i="3"/>
  <c r="G19" i="3"/>
  <c r="G18" i="3"/>
  <c r="H18" i="3" s="1"/>
  <c r="G17" i="3"/>
  <c r="G16" i="3"/>
  <c r="G14" i="3"/>
  <c r="H14" i="3" s="1"/>
  <c r="G13" i="3"/>
  <c r="G12" i="3"/>
  <c r="G11" i="3"/>
  <c r="G9" i="3"/>
  <c r="G8" i="3"/>
  <c r="G7" i="3"/>
  <c r="G6" i="3"/>
  <c r="H6" i="3" s="1"/>
  <c r="H57" i="3"/>
  <c r="H56" i="3"/>
  <c r="H55" i="3"/>
  <c r="H53" i="3"/>
  <c r="H52" i="3"/>
  <c r="H51" i="3"/>
  <c r="H49" i="3"/>
  <c r="H48" i="3"/>
  <c r="H47" i="3"/>
  <c r="H45" i="3"/>
  <c r="H44" i="3"/>
  <c r="H43" i="3"/>
  <c r="H41" i="3"/>
  <c r="H40" i="3"/>
  <c r="H39" i="3"/>
  <c r="H37" i="3"/>
  <c r="H36" i="3"/>
  <c r="H35" i="3"/>
  <c r="H33" i="3"/>
  <c r="H32" i="3"/>
  <c r="H31" i="3"/>
  <c r="H29" i="3"/>
  <c r="H28" i="3"/>
  <c r="H27" i="3"/>
  <c r="H25" i="3"/>
  <c r="H24" i="3"/>
  <c r="H23" i="3"/>
  <c r="H20" i="3"/>
  <c r="H19" i="3"/>
  <c r="H17" i="3"/>
  <c r="H16" i="3"/>
  <c r="H13" i="3"/>
  <c r="H12" i="3"/>
  <c r="H11" i="3"/>
  <c r="H9" i="3"/>
  <c r="H8" i="3"/>
  <c r="H7" i="3"/>
  <c r="F8" i="3"/>
  <c r="F7" i="3" s="1"/>
  <c r="F6" i="3" s="1"/>
  <c r="F12" i="3"/>
  <c r="F11" i="3" s="1"/>
  <c r="F16" i="3"/>
  <c r="F21" i="3"/>
  <c r="G21" i="3" s="1"/>
  <c r="H21" i="3" s="1"/>
  <c r="F26" i="3"/>
  <c r="F32" i="3"/>
  <c r="F36" i="3"/>
  <c r="F40" i="3"/>
  <c r="F45" i="3"/>
  <c r="F44" i="3" s="1"/>
  <c r="F50" i="3"/>
  <c r="F49" i="3" s="1"/>
  <c r="F54" i="3"/>
  <c r="F53" i="3" s="1"/>
  <c r="F52" i="3" s="1"/>
  <c r="F57" i="3"/>
  <c r="F56" i="3" s="1"/>
  <c r="F15" i="3" l="1"/>
  <c r="D7" i="2"/>
  <c r="D8" i="2"/>
  <c r="F10" i="3" l="1"/>
  <c r="G15" i="3"/>
  <c r="H15" i="3" s="1"/>
  <c r="D57" i="3"/>
  <c r="D56" i="3" s="1"/>
  <c r="E57" i="3"/>
  <c r="E56" i="3" s="1"/>
  <c r="C57" i="3"/>
  <c r="C56" i="3" s="1"/>
  <c r="F5" i="3" l="1"/>
  <c r="G5" i="3" s="1"/>
  <c r="H5" i="3" s="1"/>
  <c r="G10" i="3"/>
  <c r="H10" i="3" s="1"/>
  <c r="F93" i="2"/>
  <c r="H60" i="1" l="1"/>
  <c r="H57" i="1"/>
  <c r="H55" i="1"/>
  <c r="H51" i="1"/>
  <c r="H49" i="1"/>
  <c r="H46" i="1"/>
  <c r="H44" i="1"/>
  <c r="H40" i="1"/>
  <c r="H39" i="1"/>
  <c r="H38" i="1"/>
  <c r="H34" i="1"/>
  <c r="H31" i="1"/>
  <c r="H29" i="1"/>
  <c r="H27" i="1"/>
  <c r="H26" i="1"/>
  <c r="H22" i="1"/>
  <c r="H19" i="1"/>
  <c r="H17" i="1"/>
  <c r="H14" i="1"/>
  <c r="H12" i="1"/>
  <c r="G9" i="1" l="1"/>
  <c r="D8" i="3" l="1"/>
  <c r="D7" i="3" s="1"/>
  <c r="D6" i="3" s="1"/>
  <c r="E8" i="3"/>
  <c r="E7" i="3" s="1"/>
  <c r="E6" i="3" s="1"/>
  <c r="D12" i="3"/>
  <c r="D11" i="3" s="1"/>
  <c r="E12" i="3"/>
  <c r="E11" i="3" s="1"/>
  <c r="D16" i="3"/>
  <c r="E16" i="3"/>
  <c r="D21" i="3"/>
  <c r="E21" i="3"/>
  <c r="D26" i="3"/>
  <c r="E26" i="3"/>
  <c r="D32" i="3"/>
  <c r="E32" i="3"/>
  <c r="D36" i="3"/>
  <c r="E36" i="3"/>
  <c r="D40" i="3"/>
  <c r="E40" i="3"/>
  <c r="D45" i="3"/>
  <c r="D44" i="3" s="1"/>
  <c r="E45" i="3"/>
  <c r="E44" i="3" s="1"/>
  <c r="D50" i="3"/>
  <c r="D49" i="3" s="1"/>
  <c r="E50" i="3"/>
  <c r="E49" i="3" s="1"/>
  <c r="D54" i="3"/>
  <c r="E54" i="3"/>
  <c r="E53" i="3" s="1"/>
  <c r="E52" i="3" s="1"/>
  <c r="C54" i="3"/>
  <c r="C53" i="3" s="1"/>
  <c r="C52" i="3" s="1"/>
  <c r="C50" i="3"/>
  <c r="C45" i="3"/>
  <c r="C44" i="3" s="1"/>
  <c r="C40" i="3"/>
  <c r="C36" i="3"/>
  <c r="C32" i="3"/>
  <c r="C26" i="3"/>
  <c r="C21" i="3"/>
  <c r="C16" i="3"/>
  <c r="C12" i="3"/>
  <c r="C11" i="3" s="1"/>
  <c r="C8" i="3"/>
  <c r="C7" i="3" s="1"/>
  <c r="C6" i="3" s="1"/>
  <c r="D53" i="3" l="1"/>
  <c r="D52" i="3" s="1"/>
  <c r="C49" i="3"/>
  <c r="C15" i="3"/>
  <c r="E15" i="3"/>
  <c r="E10" i="3" s="1"/>
  <c r="E5" i="3" s="1"/>
  <c r="D15" i="3"/>
  <c r="D10" i="3" l="1"/>
  <c r="C10" i="3"/>
  <c r="C5" i="3"/>
  <c r="H213" i="2"/>
  <c r="H212" i="2"/>
  <c r="H209" i="2"/>
  <c r="H205" i="2"/>
  <c r="H204" i="2"/>
  <c r="H202" i="2"/>
  <c r="H200" i="2"/>
  <c r="H199" i="2"/>
  <c r="H196" i="2"/>
  <c r="H195" i="2"/>
  <c r="H192" i="2"/>
  <c r="H191" i="2"/>
  <c r="H189" i="2"/>
  <c r="H187" i="2"/>
  <c r="H186" i="2"/>
  <c r="H185" i="2"/>
  <c r="H184" i="2"/>
  <c r="H183" i="2"/>
  <c r="H181" i="2"/>
  <c r="H180" i="2"/>
  <c r="H179" i="2"/>
  <c r="H177" i="2"/>
  <c r="H175" i="2"/>
  <c r="H174" i="2"/>
  <c r="H173" i="2"/>
  <c r="H172" i="2"/>
  <c r="H170" i="2"/>
  <c r="H169" i="2"/>
  <c r="H166" i="2"/>
  <c r="H165" i="2"/>
  <c r="H162" i="2"/>
  <c r="H161" i="2"/>
  <c r="H160" i="2"/>
  <c r="H159" i="2"/>
  <c r="H158" i="2"/>
  <c r="H156" i="2"/>
  <c r="H155" i="2"/>
  <c r="H154" i="2"/>
  <c r="H152" i="2"/>
  <c r="H151" i="2"/>
  <c r="H150" i="2"/>
  <c r="H149" i="2"/>
  <c r="H148" i="2"/>
  <c r="H147" i="2"/>
  <c r="H145" i="2"/>
  <c r="H144" i="2"/>
  <c r="H143" i="2"/>
  <c r="H142" i="2"/>
  <c r="H141" i="2"/>
  <c r="H139" i="2"/>
  <c r="H137" i="2"/>
  <c r="H136" i="2"/>
  <c r="H135" i="2"/>
  <c r="H133" i="2"/>
  <c r="H131" i="2"/>
  <c r="H130" i="2"/>
  <c r="H129" i="2"/>
  <c r="H128" i="2"/>
  <c r="H127" i="2"/>
  <c r="H125" i="2"/>
  <c r="H124" i="2"/>
  <c r="H123" i="2"/>
  <c r="H122" i="2"/>
  <c r="H120" i="2"/>
  <c r="H119" i="2"/>
  <c r="H118" i="2"/>
  <c r="H117" i="2"/>
  <c r="H115" i="2"/>
  <c r="H113" i="2"/>
  <c r="H111" i="2"/>
  <c r="H110" i="2"/>
  <c r="H108" i="2"/>
  <c r="H107" i="2"/>
  <c r="H106" i="2"/>
  <c r="H104" i="2"/>
  <c r="H103" i="2"/>
  <c r="H102" i="2"/>
  <c r="H99" i="2"/>
  <c r="H98" i="2"/>
  <c r="H97" i="2"/>
  <c r="H94" i="2"/>
  <c r="H92" i="2"/>
  <c r="H91" i="2"/>
  <c r="H89" i="2"/>
  <c r="H88" i="2"/>
  <c r="H86" i="2"/>
  <c r="H85" i="2"/>
  <c r="H84" i="2"/>
  <c r="H83" i="2"/>
  <c r="H81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7" i="2"/>
  <c r="H56" i="2"/>
  <c r="H54" i="2"/>
  <c r="H52" i="2"/>
  <c r="H51" i="2"/>
  <c r="H48" i="2"/>
  <c r="H46" i="2"/>
  <c r="H45" i="2"/>
  <c r="H43" i="2"/>
  <c r="H41" i="2"/>
  <c r="H40" i="2"/>
  <c r="H39" i="2"/>
  <c r="H38" i="2"/>
  <c r="H37" i="2"/>
  <c r="H36" i="2"/>
  <c r="H35" i="2"/>
  <c r="H31" i="2"/>
  <c r="H30" i="2"/>
  <c r="H28" i="2"/>
  <c r="H27" i="2"/>
  <c r="H24" i="2"/>
  <c r="H23" i="2"/>
  <c r="H22" i="2"/>
  <c r="H21" i="2"/>
  <c r="H20" i="2"/>
  <c r="H19" i="2"/>
  <c r="H18" i="2"/>
  <c r="H15" i="2"/>
  <c r="H13" i="2"/>
  <c r="H11" i="2"/>
  <c r="H9" i="2"/>
  <c r="G213" i="2"/>
  <c r="G212" i="2"/>
  <c r="G209" i="2"/>
  <c r="G205" i="2"/>
  <c r="G204" i="2"/>
  <c r="G202" i="2"/>
  <c r="G200" i="2"/>
  <c r="G199" i="2"/>
  <c r="G196" i="2"/>
  <c r="G195" i="2"/>
  <c r="G192" i="2"/>
  <c r="G191" i="2"/>
  <c r="G189" i="2"/>
  <c r="G187" i="2"/>
  <c r="G186" i="2"/>
  <c r="G185" i="2"/>
  <c r="G184" i="2"/>
  <c r="G183" i="2"/>
  <c r="G181" i="2"/>
  <c r="G180" i="2"/>
  <c r="G179" i="2"/>
  <c r="G177" i="2"/>
  <c r="G175" i="2"/>
  <c r="G174" i="2"/>
  <c r="G173" i="2"/>
  <c r="G172" i="2"/>
  <c r="G170" i="2"/>
  <c r="G169" i="2"/>
  <c r="G166" i="2"/>
  <c r="G165" i="2"/>
  <c r="G162" i="2"/>
  <c r="G161" i="2"/>
  <c r="G160" i="2"/>
  <c r="G159" i="2"/>
  <c r="G158" i="2"/>
  <c r="G156" i="2"/>
  <c r="G155" i="2"/>
  <c r="G154" i="2"/>
  <c r="G152" i="2"/>
  <c r="G151" i="2"/>
  <c r="G150" i="2"/>
  <c r="G149" i="2"/>
  <c r="G148" i="2"/>
  <c r="G147" i="2"/>
  <c r="G145" i="2"/>
  <c r="G144" i="2"/>
  <c r="G143" i="2"/>
  <c r="G142" i="2"/>
  <c r="G141" i="2"/>
  <c r="G139" i="2"/>
  <c r="G137" i="2"/>
  <c r="G136" i="2"/>
  <c r="G135" i="2"/>
  <c r="G133" i="2"/>
  <c r="G131" i="2"/>
  <c r="G130" i="2"/>
  <c r="G129" i="2"/>
  <c r="G128" i="2"/>
  <c r="G127" i="2"/>
  <c r="G125" i="2"/>
  <c r="G124" i="2"/>
  <c r="G123" i="2"/>
  <c r="G122" i="2"/>
  <c r="G120" i="2"/>
  <c r="G119" i="2"/>
  <c r="G118" i="2"/>
  <c r="G117" i="2"/>
  <c r="G115" i="2"/>
  <c r="G113" i="2"/>
  <c r="G111" i="2"/>
  <c r="G110" i="2"/>
  <c r="G108" i="2"/>
  <c r="G107" i="2"/>
  <c r="G106" i="2"/>
  <c r="G104" i="2"/>
  <c r="G103" i="2"/>
  <c r="G102" i="2"/>
  <c r="G99" i="2"/>
  <c r="G98" i="2"/>
  <c r="G97" i="2"/>
  <c r="G94" i="2"/>
  <c r="G92" i="2"/>
  <c r="G91" i="2"/>
  <c r="G89" i="2"/>
  <c r="G88" i="2"/>
  <c r="G86" i="2"/>
  <c r="G85" i="2"/>
  <c r="G84" i="2"/>
  <c r="G83" i="2"/>
  <c r="G81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7" i="2"/>
  <c r="G56" i="2"/>
  <c r="G54" i="2"/>
  <c r="G52" i="2"/>
  <c r="G51" i="2"/>
  <c r="G48" i="2"/>
  <c r="G46" i="2"/>
  <c r="G45" i="2"/>
  <c r="G43" i="2"/>
  <c r="G41" i="2"/>
  <c r="G40" i="2"/>
  <c r="G39" i="2"/>
  <c r="G38" i="2"/>
  <c r="G37" i="2"/>
  <c r="G36" i="2"/>
  <c r="G35" i="2"/>
  <c r="G31" i="2"/>
  <c r="G30" i="2"/>
  <c r="G28" i="2"/>
  <c r="G27" i="2"/>
  <c r="G24" i="2"/>
  <c r="G23" i="2"/>
  <c r="G22" i="2"/>
  <c r="G21" i="2"/>
  <c r="G20" i="2"/>
  <c r="G19" i="2"/>
  <c r="G18" i="2"/>
  <c r="G15" i="2"/>
  <c r="G13" i="2"/>
  <c r="G11" i="2"/>
  <c r="G9" i="2"/>
  <c r="F8" i="2"/>
  <c r="H9" i="1"/>
  <c r="G60" i="1"/>
  <c r="G57" i="1"/>
  <c r="G55" i="1"/>
  <c r="G51" i="1"/>
  <c r="G49" i="1"/>
  <c r="G46" i="1"/>
  <c r="G44" i="1"/>
  <c r="G40" i="1"/>
  <c r="G39" i="1"/>
  <c r="G38" i="1"/>
  <c r="G34" i="1"/>
  <c r="G31" i="1"/>
  <c r="G29" i="1"/>
  <c r="G27" i="1"/>
  <c r="G26" i="1"/>
  <c r="G22" i="1"/>
  <c r="G19" i="1"/>
  <c r="G17" i="1"/>
  <c r="G14" i="1"/>
  <c r="G12" i="1"/>
  <c r="E8" i="2"/>
  <c r="D10" i="2"/>
  <c r="E10" i="2"/>
  <c r="F10" i="2"/>
  <c r="D12" i="2"/>
  <c r="E12" i="2"/>
  <c r="F12" i="2"/>
  <c r="D14" i="2"/>
  <c r="E14" i="2"/>
  <c r="F14" i="2"/>
  <c r="D17" i="2"/>
  <c r="E17" i="2"/>
  <c r="E16" i="2" s="1"/>
  <c r="F17" i="2"/>
  <c r="F16" i="2" s="1"/>
  <c r="D26" i="2"/>
  <c r="E26" i="2"/>
  <c r="F26" i="2"/>
  <c r="D29" i="2"/>
  <c r="E29" i="2"/>
  <c r="F29" i="2"/>
  <c r="D34" i="2"/>
  <c r="E34" i="2"/>
  <c r="F34" i="2"/>
  <c r="D42" i="2"/>
  <c r="E42" i="2"/>
  <c r="F42" i="2"/>
  <c r="D44" i="2"/>
  <c r="E44" i="2"/>
  <c r="F44" i="2"/>
  <c r="D47" i="2"/>
  <c r="E47" i="2"/>
  <c r="F47" i="2"/>
  <c r="D53" i="2"/>
  <c r="E53" i="2"/>
  <c r="F53" i="2"/>
  <c r="D55" i="2"/>
  <c r="E55" i="2"/>
  <c r="F55" i="2"/>
  <c r="D59" i="2"/>
  <c r="E59" i="2"/>
  <c r="F59" i="2"/>
  <c r="D80" i="2"/>
  <c r="E80" i="2"/>
  <c r="F80" i="2"/>
  <c r="D82" i="2"/>
  <c r="E82" i="2"/>
  <c r="F82" i="2"/>
  <c r="D87" i="2"/>
  <c r="E87" i="2"/>
  <c r="F87" i="2"/>
  <c r="D90" i="2"/>
  <c r="E90" i="2"/>
  <c r="F90" i="2"/>
  <c r="D93" i="2"/>
  <c r="E93" i="2"/>
  <c r="D96" i="2"/>
  <c r="E96" i="2"/>
  <c r="F96" i="2"/>
  <c r="D101" i="2"/>
  <c r="E101" i="2"/>
  <c r="F101" i="2"/>
  <c r="D105" i="2"/>
  <c r="E105" i="2"/>
  <c r="F105" i="2"/>
  <c r="D109" i="2"/>
  <c r="E109" i="2"/>
  <c r="F109" i="2"/>
  <c r="D112" i="2"/>
  <c r="E112" i="2"/>
  <c r="F112" i="2"/>
  <c r="D114" i="2"/>
  <c r="E114" i="2"/>
  <c r="F114" i="2"/>
  <c r="D121" i="2"/>
  <c r="E121" i="2"/>
  <c r="E116" i="2" s="1"/>
  <c r="F121" i="2"/>
  <c r="F116" i="2" s="1"/>
  <c r="D126" i="2"/>
  <c r="E126" i="2"/>
  <c r="F126" i="2"/>
  <c r="D134" i="2"/>
  <c r="E134" i="2"/>
  <c r="F134" i="2"/>
  <c r="D138" i="2"/>
  <c r="E138" i="2"/>
  <c r="F138" i="2"/>
  <c r="D146" i="2"/>
  <c r="E146" i="2"/>
  <c r="E140" i="2" s="1"/>
  <c r="F146" i="2"/>
  <c r="F140" i="2" s="1"/>
  <c r="D153" i="2"/>
  <c r="E153" i="2"/>
  <c r="F153" i="2"/>
  <c r="D157" i="2"/>
  <c r="E157" i="2"/>
  <c r="F157" i="2"/>
  <c r="D164" i="2"/>
  <c r="E164" i="2"/>
  <c r="E163" i="2" s="1"/>
  <c r="F164" i="2"/>
  <c r="F163" i="2" s="1"/>
  <c r="D168" i="2"/>
  <c r="E168" i="2"/>
  <c r="F168" i="2"/>
  <c r="D171" i="2"/>
  <c r="E171" i="2"/>
  <c r="F171" i="2"/>
  <c r="D176" i="2"/>
  <c r="E176" i="2"/>
  <c r="F176" i="2"/>
  <c r="D178" i="2"/>
  <c r="E178" i="2"/>
  <c r="F178" i="2"/>
  <c r="D182" i="2"/>
  <c r="E182" i="2"/>
  <c r="F182" i="2"/>
  <c r="D188" i="2"/>
  <c r="E188" i="2"/>
  <c r="F188" i="2"/>
  <c r="D190" i="2"/>
  <c r="E190" i="2"/>
  <c r="F190" i="2"/>
  <c r="D194" i="2"/>
  <c r="E194" i="2"/>
  <c r="F194" i="2"/>
  <c r="D198" i="2"/>
  <c r="E198" i="2"/>
  <c r="F198" i="2"/>
  <c r="D201" i="2"/>
  <c r="E201" i="2"/>
  <c r="F201" i="2"/>
  <c r="D203" i="2"/>
  <c r="E203" i="2"/>
  <c r="F203" i="2"/>
  <c r="D208" i="2"/>
  <c r="E208" i="2"/>
  <c r="E207" i="2" s="1"/>
  <c r="E206" i="2" s="1"/>
  <c r="F208" i="2"/>
  <c r="F207" i="2" s="1"/>
  <c r="F206" i="2" s="1"/>
  <c r="D211" i="2"/>
  <c r="E211" i="2"/>
  <c r="E210" i="2" s="1"/>
  <c r="F211" i="2"/>
  <c r="F210" i="2" s="1"/>
  <c r="C211" i="2"/>
  <c r="C210" i="2" s="1"/>
  <c r="C208" i="2"/>
  <c r="C207" i="2" s="1"/>
  <c r="C206" i="2" s="1"/>
  <c r="C203" i="2"/>
  <c r="C201" i="2"/>
  <c r="C198" i="2"/>
  <c r="C194" i="2"/>
  <c r="C190" i="2"/>
  <c r="C188" i="2"/>
  <c r="C182" i="2"/>
  <c r="C178" i="2"/>
  <c r="C176" i="2"/>
  <c r="C171" i="2"/>
  <c r="C168" i="2"/>
  <c r="C164" i="2"/>
  <c r="C163" i="2" s="1"/>
  <c r="C157" i="2"/>
  <c r="C153" i="2"/>
  <c r="C146" i="2"/>
  <c r="C140" i="2" s="1"/>
  <c r="C138" i="2"/>
  <c r="C134" i="2"/>
  <c r="C126" i="2"/>
  <c r="C121" i="2"/>
  <c r="C116" i="2" s="1"/>
  <c r="C114" i="2"/>
  <c r="C112" i="2"/>
  <c r="C109" i="2"/>
  <c r="G109" i="2" s="1"/>
  <c r="C105" i="2"/>
  <c r="C101" i="2"/>
  <c r="C96" i="2"/>
  <c r="C93" i="2"/>
  <c r="H93" i="2" s="1"/>
  <c r="C90" i="2"/>
  <c r="C87" i="2"/>
  <c r="C82" i="2"/>
  <c r="C80" i="2"/>
  <c r="C59" i="2"/>
  <c r="C55" i="2"/>
  <c r="C53" i="2"/>
  <c r="C47" i="2"/>
  <c r="C44" i="2"/>
  <c r="C42" i="2"/>
  <c r="C34" i="2"/>
  <c r="C29" i="2"/>
  <c r="G29" i="2" s="1"/>
  <c r="C26" i="2"/>
  <c r="C17" i="2"/>
  <c r="C16" i="2" s="1"/>
  <c r="C14" i="2"/>
  <c r="C12" i="2"/>
  <c r="H12" i="2" s="1"/>
  <c r="C10" i="2"/>
  <c r="C8" i="2"/>
  <c r="H8" i="2" l="1"/>
  <c r="D5" i="3"/>
  <c r="D197" i="2"/>
  <c r="D16" i="2"/>
  <c r="D116" i="2"/>
  <c r="D140" i="2"/>
  <c r="D163" i="2"/>
  <c r="D207" i="2"/>
  <c r="D210" i="2"/>
  <c r="H210" i="2"/>
  <c r="H198" i="2"/>
  <c r="H182" i="2"/>
  <c r="H168" i="2"/>
  <c r="H140" i="2"/>
  <c r="H116" i="2"/>
  <c r="H90" i="2"/>
  <c r="H59" i="2"/>
  <c r="H44" i="2"/>
  <c r="H26" i="2"/>
  <c r="H10" i="2"/>
  <c r="H101" i="2"/>
  <c r="H109" i="2"/>
  <c r="H201" i="2"/>
  <c r="H188" i="2"/>
  <c r="H171" i="2"/>
  <c r="H153" i="2"/>
  <c r="H126" i="2"/>
  <c r="H80" i="2"/>
  <c r="H47" i="2"/>
  <c r="G12" i="2"/>
  <c r="G101" i="2"/>
  <c r="H29" i="2"/>
  <c r="H203" i="2"/>
  <c r="H190" i="2"/>
  <c r="H176" i="2"/>
  <c r="H157" i="2"/>
  <c r="H134" i="2"/>
  <c r="H112" i="2"/>
  <c r="H96" i="2"/>
  <c r="H82" i="2"/>
  <c r="H53" i="2"/>
  <c r="H34" i="2"/>
  <c r="H14" i="2"/>
  <c r="G17" i="2"/>
  <c r="G153" i="2"/>
  <c r="H17" i="2"/>
  <c r="G93" i="2"/>
  <c r="C58" i="2"/>
  <c r="H105" i="2"/>
  <c r="H206" i="2"/>
  <c r="H194" i="2"/>
  <c r="H178" i="2"/>
  <c r="H163" i="2"/>
  <c r="H138" i="2"/>
  <c r="H114" i="2"/>
  <c r="H87" i="2"/>
  <c r="H55" i="2"/>
  <c r="H42" i="2"/>
  <c r="H16" i="2"/>
  <c r="G201" i="2"/>
  <c r="H121" i="2"/>
  <c r="G10" i="2"/>
  <c r="G14" i="2"/>
  <c r="G26" i="2"/>
  <c r="G34" i="2"/>
  <c r="G42" i="2"/>
  <c r="G82" i="2"/>
  <c r="G90" i="2"/>
  <c r="G114" i="2"/>
  <c r="G126" i="2"/>
  <c r="G134" i="2"/>
  <c r="G138" i="2"/>
  <c r="G146" i="2"/>
  <c r="G178" i="2"/>
  <c r="G182" i="2"/>
  <c r="G190" i="2"/>
  <c r="G194" i="2"/>
  <c r="G198" i="2"/>
  <c r="G206" i="2"/>
  <c r="G210" i="2"/>
  <c r="H146" i="2"/>
  <c r="G157" i="2"/>
  <c r="G47" i="2"/>
  <c r="G55" i="2"/>
  <c r="G59" i="2"/>
  <c r="G87" i="2"/>
  <c r="G163" i="2"/>
  <c r="G171" i="2"/>
  <c r="G203" i="2"/>
  <c r="G207" i="2"/>
  <c r="G211" i="2"/>
  <c r="H207" i="2"/>
  <c r="H211" i="2"/>
  <c r="G53" i="2"/>
  <c r="G105" i="2"/>
  <c r="G121" i="2"/>
  <c r="G16" i="2"/>
  <c r="G44" i="2"/>
  <c r="G80" i="2"/>
  <c r="G96" i="2"/>
  <c r="G112" i="2"/>
  <c r="G116" i="2"/>
  <c r="G140" i="2"/>
  <c r="G164" i="2"/>
  <c r="G168" i="2"/>
  <c r="G176" i="2"/>
  <c r="G188" i="2"/>
  <c r="G208" i="2"/>
  <c r="H164" i="2"/>
  <c r="H208" i="2"/>
  <c r="G8" i="2"/>
  <c r="C7" i="2"/>
  <c r="D58" i="2"/>
  <c r="F50" i="2"/>
  <c r="D25" i="2"/>
  <c r="E7" i="2"/>
  <c r="F7" i="2"/>
  <c r="E197" i="2"/>
  <c r="E58" i="2"/>
  <c r="D132" i="2"/>
  <c r="F25" i="2"/>
  <c r="D50" i="2"/>
  <c r="F197" i="2"/>
  <c r="E132" i="2"/>
  <c r="E25" i="2"/>
  <c r="D33" i="2"/>
  <c r="E33" i="2"/>
  <c r="F33" i="2"/>
  <c r="E50" i="2"/>
  <c r="F58" i="2"/>
  <c r="D100" i="2"/>
  <c r="F100" i="2"/>
  <c r="E100" i="2"/>
  <c r="F132" i="2"/>
  <c r="C132" i="2"/>
  <c r="F167" i="2"/>
  <c r="D167" i="2"/>
  <c r="E167" i="2"/>
  <c r="C197" i="2"/>
  <c r="C193" i="2" s="1"/>
  <c r="C33" i="2"/>
  <c r="C100" i="2"/>
  <c r="C167" i="2"/>
  <c r="C50" i="2"/>
  <c r="C49" i="2" s="1"/>
  <c r="C25" i="2"/>
  <c r="D193" i="2" l="1"/>
  <c r="D206" i="2"/>
  <c r="C6" i="2"/>
  <c r="D95" i="2"/>
  <c r="H132" i="2"/>
  <c r="G132" i="2"/>
  <c r="H50" i="2"/>
  <c r="G50" i="2"/>
  <c r="D6" i="2"/>
  <c r="H58" i="2"/>
  <c r="G58" i="2"/>
  <c r="G25" i="2"/>
  <c r="H25" i="2"/>
  <c r="F193" i="2"/>
  <c r="H197" i="2"/>
  <c r="G197" i="2"/>
  <c r="H167" i="2"/>
  <c r="G167" i="2"/>
  <c r="H100" i="2"/>
  <c r="G100" i="2"/>
  <c r="H33" i="2"/>
  <c r="G33" i="2"/>
  <c r="H7" i="2"/>
  <c r="G7" i="2"/>
  <c r="F49" i="2"/>
  <c r="F6" i="2"/>
  <c r="D49" i="2"/>
  <c r="E193" i="2"/>
  <c r="E95" i="2"/>
  <c r="E6" i="2"/>
  <c r="F95" i="2"/>
  <c r="E49" i="2"/>
  <c r="C95" i="2"/>
  <c r="C32" i="2" s="1"/>
  <c r="C5" i="2" l="1"/>
  <c r="H6" i="2"/>
  <c r="D32" i="2"/>
  <c r="G49" i="2"/>
  <c r="H49" i="2"/>
  <c r="G6" i="2"/>
  <c r="H193" i="2"/>
  <c r="G193" i="2"/>
  <c r="F32" i="2"/>
  <c r="H95" i="2"/>
  <c r="G95" i="2"/>
  <c r="E32" i="2"/>
  <c r="D5" i="2" l="1"/>
  <c r="F5" i="2"/>
  <c r="H32" i="2"/>
  <c r="G32" i="2"/>
  <c r="E5" i="2"/>
  <c r="H5" i="2" l="1"/>
  <c r="G5" i="2"/>
  <c r="E8" i="1"/>
  <c r="E7" i="1" s="1"/>
  <c r="F8" i="1"/>
  <c r="H8" i="1" s="1"/>
  <c r="E11" i="1"/>
  <c r="F11" i="1"/>
  <c r="H11" i="1" s="1"/>
  <c r="E13" i="1"/>
  <c r="F13" i="1"/>
  <c r="H13" i="1" s="1"/>
  <c r="E16" i="1"/>
  <c r="F16" i="1"/>
  <c r="H16" i="1" s="1"/>
  <c r="E18" i="1"/>
  <c r="F18" i="1"/>
  <c r="H18" i="1" s="1"/>
  <c r="E21" i="1"/>
  <c r="E20" i="1" s="1"/>
  <c r="F21" i="1"/>
  <c r="H21" i="1" s="1"/>
  <c r="E25" i="1"/>
  <c r="F25" i="1"/>
  <c r="H25" i="1" s="1"/>
  <c r="E28" i="1"/>
  <c r="F28" i="1"/>
  <c r="H28" i="1" s="1"/>
  <c r="E30" i="1"/>
  <c r="F30" i="1"/>
  <c r="H30" i="1" s="1"/>
  <c r="E33" i="1"/>
  <c r="E32" i="1" s="1"/>
  <c r="F33" i="1"/>
  <c r="H33" i="1" s="1"/>
  <c r="E37" i="1"/>
  <c r="E36" i="1" s="1"/>
  <c r="E35" i="1" s="1"/>
  <c r="F37" i="1"/>
  <c r="H37" i="1" s="1"/>
  <c r="E43" i="1"/>
  <c r="F43" i="1"/>
  <c r="H43" i="1" s="1"/>
  <c r="E45" i="1"/>
  <c r="F45" i="1"/>
  <c r="H45" i="1" s="1"/>
  <c r="E48" i="1"/>
  <c r="F48" i="1"/>
  <c r="H48" i="1" s="1"/>
  <c r="E50" i="1"/>
  <c r="F50" i="1"/>
  <c r="H50" i="1" s="1"/>
  <c r="E54" i="1"/>
  <c r="F54" i="1"/>
  <c r="H54" i="1" s="1"/>
  <c r="E56" i="1"/>
  <c r="F56" i="1"/>
  <c r="H56" i="1" s="1"/>
  <c r="E59" i="1"/>
  <c r="E58" i="1" s="1"/>
  <c r="F59" i="1"/>
  <c r="H59" i="1" s="1"/>
  <c r="C8" i="1"/>
  <c r="C7" i="1" s="1"/>
  <c r="D8" i="1"/>
  <c r="D7" i="1" s="1"/>
  <c r="C11" i="1"/>
  <c r="D11" i="1"/>
  <c r="C13" i="1"/>
  <c r="D13" i="1"/>
  <c r="C16" i="1"/>
  <c r="D16" i="1"/>
  <c r="C18" i="1"/>
  <c r="D18" i="1"/>
  <c r="C21" i="1"/>
  <c r="C20" i="1" s="1"/>
  <c r="D21" i="1"/>
  <c r="D20" i="1" s="1"/>
  <c r="C25" i="1"/>
  <c r="D25" i="1"/>
  <c r="C28" i="1"/>
  <c r="D28" i="1"/>
  <c r="C30" i="1"/>
  <c r="D30" i="1"/>
  <c r="C33" i="1"/>
  <c r="C32" i="1" s="1"/>
  <c r="D33" i="1"/>
  <c r="D32" i="1" s="1"/>
  <c r="C37" i="1"/>
  <c r="C36" i="1" s="1"/>
  <c r="C35" i="1" s="1"/>
  <c r="D37" i="1"/>
  <c r="D36" i="1" s="1"/>
  <c r="D35" i="1" s="1"/>
  <c r="C43" i="1"/>
  <c r="D43" i="1"/>
  <c r="C45" i="1"/>
  <c r="D45" i="1"/>
  <c r="C48" i="1"/>
  <c r="D48" i="1"/>
  <c r="C50" i="1"/>
  <c r="D50" i="1"/>
  <c r="C54" i="1"/>
  <c r="D54" i="1"/>
  <c r="C56" i="1"/>
  <c r="D56" i="1"/>
  <c r="C59" i="1"/>
  <c r="C58" i="1" s="1"/>
  <c r="D59" i="1"/>
  <c r="G54" i="1" l="1"/>
  <c r="G33" i="1"/>
  <c r="G28" i="1"/>
  <c r="G11" i="1"/>
  <c r="G59" i="1"/>
  <c r="G43" i="1"/>
  <c r="G16" i="1"/>
  <c r="G56" i="1"/>
  <c r="G50" i="1"/>
  <c r="G45" i="1"/>
  <c r="G37" i="1"/>
  <c r="G30" i="1"/>
  <c r="G25" i="1"/>
  <c r="G18" i="1"/>
  <c r="G13" i="1"/>
  <c r="F7" i="1"/>
  <c r="H7" i="1" s="1"/>
  <c r="G8" i="1"/>
  <c r="G7" i="1" s="1"/>
  <c r="G48" i="1"/>
  <c r="G21" i="1"/>
  <c r="D58" i="1"/>
  <c r="F58" i="1"/>
  <c r="H58" i="1" s="1"/>
  <c r="F36" i="1"/>
  <c r="H36" i="1" s="1"/>
  <c r="F32" i="1"/>
  <c r="H32" i="1" s="1"/>
  <c r="F20" i="1"/>
  <c r="H20" i="1" s="1"/>
  <c r="F15" i="1"/>
  <c r="F10" i="1"/>
  <c r="H10" i="1" s="1"/>
  <c r="F53" i="1"/>
  <c r="E10" i="1"/>
  <c r="E15" i="1"/>
  <c r="E53" i="1"/>
  <c r="E52" i="1" s="1"/>
  <c r="E47" i="1"/>
  <c r="F47" i="1"/>
  <c r="H47" i="1" s="1"/>
  <c r="E42" i="1"/>
  <c r="E24" i="1"/>
  <c r="E23" i="1" s="1"/>
  <c r="C47" i="1"/>
  <c r="F42" i="1"/>
  <c r="F24" i="1"/>
  <c r="D10" i="1"/>
  <c r="C10" i="1"/>
  <c r="C15" i="1"/>
  <c r="D15" i="1"/>
  <c r="D24" i="1"/>
  <c r="D23" i="1" s="1"/>
  <c r="C24" i="1"/>
  <c r="C23" i="1" s="1"/>
  <c r="C42" i="1"/>
  <c r="D42" i="1"/>
  <c r="D47" i="1"/>
  <c r="D53" i="1"/>
  <c r="C53" i="1"/>
  <c r="C52" i="1" s="1"/>
  <c r="H53" i="1" l="1"/>
  <c r="H42" i="1"/>
  <c r="H24" i="1"/>
  <c r="H15" i="1"/>
  <c r="D52" i="1"/>
  <c r="E6" i="1"/>
  <c r="D6" i="1"/>
  <c r="C6" i="1"/>
  <c r="F6" i="1"/>
  <c r="G53" i="1"/>
  <c r="G10" i="1"/>
  <c r="G36" i="1"/>
  <c r="G32" i="1"/>
  <c r="G24" i="1"/>
  <c r="G15" i="1"/>
  <c r="G58" i="1"/>
  <c r="G42" i="1"/>
  <c r="G47" i="1"/>
  <c r="G20" i="1"/>
  <c r="D41" i="1"/>
  <c r="F52" i="1"/>
  <c r="H52" i="1" s="1"/>
  <c r="F41" i="1"/>
  <c r="H41" i="1" s="1"/>
  <c r="F35" i="1"/>
  <c r="H35" i="1" s="1"/>
  <c r="F23" i="1"/>
  <c r="H23" i="1" s="1"/>
  <c r="C41" i="1"/>
  <c r="E41" i="1"/>
  <c r="H6" i="1" l="1"/>
  <c r="C5" i="1"/>
  <c r="E5" i="1"/>
  <c r="D5" i="1"/>
  <c r="G6" i="1"/>
  <c r="G5" i="1" s="1"/>
  <c r="G41" i="1"/>
  <c r="G52" i="1"/>
  <c r="G23" i="1"/>
  <c r="G35" i="1"/>
  <c r="F5" i="1"/>
  <c r="H5" i="1" l="1"/>
</calcChain>
</file>

<file path=xl/sharedStrings.xml><?xml version="1.0" encoding="utf-8"?>
<sst xmlns="http://schemas.openxmlformats.org/spreadsheetml/2006/main" count="351" uniqueCount="300">
  <si>
    <t>Konto</t>
  </si>
  <si>
    <t>Naziv konta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</si>
  <si>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</si>
  <si>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</si>
  <si>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</si>
  <si>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</si>
  <si>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</si>
  <si>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</si>
  <si>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</si>
  <si>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</si>
  <si>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</si>
  <si>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</si>
  <si>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</si>
  <si>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</si>
  <si>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</si>
  <si>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</si>
  <si>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</si>
  <si>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</si>
  <si>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</si>
  <si>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</si>
  <si>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</si>
  <si>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</si>
  <si>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pozitivnih tečajnih razlika</t>
  </si>
  <si>
    <t>Prihodi od nefinancijske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</si>
  <si>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</si>
  <si>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</si>
  <si>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</si>
  <si>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</si>
  <si>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usluga, participacije i slično</t>
  </si>
  <si>
    <t>Prihodi s osnova osiguranja, refundacije šteta i totalne štete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</si>
  <si>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</si>
  <si>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</si>
  <si>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</si>
  <si>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</si>
  <si>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Prihodi od prodaje proizvoda</t>
  </si>
  <si>
    <t>Donacije od pravnih i fizičkih osoba izvan općeg proračuna</t>
  </si>
  <si>
    <t>Tekuće donacije</t>
  </si>
  <si>
    <t>Tekuće donacije od trgovačkih društava</t>
  </si>
  <si>
    <t>Kapitalne donacije</t>
  </si>
  <si>
    <t>Kapitalne donacije od trgovačkih društava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</si>
  <si>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</si>
  <si>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</si>
  <si>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</si>
  <si>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</si>
  <si>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</si>
  <si>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Izvršenje 01-11/2021</t>
  </si>
  <si>
    <t>Plan 2022 / 2021
u kn</t>
  </si>
  <si>
    <t>Plan 2022 / 2021
u %</t>
  </si>
  <si>
    <t>Rashodi poslovanja</t>
  </si>
  <si>
    <t>Rashodi za zaposlene</t>
  </si>
  <si>
    <t>Plaće (bruto)</t>
  </si>
  <si>
    <t>Plaće za redovan rad</t>
  </si>
  <si>
    <t>Plaće za zaposlene</t>
  </si>
  <si>
    <t>Plaće po sudskim presudama</t>
  </si>
  <si>
    <t>31113</t>
  </si>
  <si>
    <t>Plaće u naravi</t>
  </si>
  <si>
    <t>Korištenje prijevoznih sredstava</t>
  </si>
  <si>
    <t>Plaće za prekovremeni rad</t>
  </si>
  <si>
    <t>Ostali rashodi za zaposlene</t>
  </si>
  <si>
    <t>Bonus za uspješan rad</t>
  </si>
  <si>
    <t>Nagrade</t>
  </si>
  <si>
    <t>Darovi</t>
  </si>
  <si>
    <t>Otpremnine</t>
  </si>
  <si>
    <t>Naknade za bolest, invalidnost i smrtni slučaj</t>
  </si>
  <si>
    <t>Regres za godišnji odmor</t>
  </si>
  <si>
    <t>31219</t>
  </si>
  <si>
    <t>Ostali nenavedeni rashodi za zaposlene</t>
  </si>
  <si>
    <t>Doprinosi na plaće</t>
  </si>
  <si>
    <t>Doprinosi za obvezno zdravstveno osiguranje</t>
  </si>
  <si>
    <t>Doprinosi za obvezno zdravstveno osiguranje zaštite zdravlja na radu</t>
  </si>
  <si>
    <t>Doprinosi za obvezno osiguranje u slučaju nezaposlenosti</t>
  </si>
  <si>
    <t>Poseban doprinos za poticanje zapošljavanja osoba s invaliditetom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</si>
  <si>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</si>
  <si>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</si>
  <si>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</si>
  <si>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</si>
  <si>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</si>
  <si>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</si>
  <si>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</si>
  <si>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</si>
  <si>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</si>
  <si>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</si>
  <si>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Naknade za prijevoz, za rad na terenu i odvojeni život</t>
  </si>
  <si>
    <t>Naknade za prijevoz na posao i s posla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</si>
  <si>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</si>
  <si>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</si>
  <si>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</si>
  <si>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</si>
  <si>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</si>
  <si>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Rashodi za materijal i energiju</t>
  </si>
  <si>
    <t>Uredski materijal i ostali materijalni rashodi</t>
  </si>
  <si>
    <t>Uredski materijal</t>
  </si>
  <si>
    <t>Literatura (publikacije, časopisi, glasila, knjige i ostalo)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</si>
  <si>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</si>
  <si>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</si>
  <si>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</si>
  <si>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</si>
  <si>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</si>
  <si>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</si>
  <si>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</si>
  <si>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</si>
  <si>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</si>
  <si>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</si>
  <si>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diskovi</t>
  </si>
  <si>
    <t>Osnovni materijal i sirovine - testovi za mikrobiologiju</t>
  </si>
  <si>
    <t>Osnovni materijal i sirovine - podloge za mikrobiologiju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</si>
  <si>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</si>
  <si>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</si>
  <si>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</si>
  <si>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laboratorijski staklo</t>
  </si>
  <si>
    <t>Osnovni materijal i sirovine - laboratorijska plastika</t>
  </si>
  <si>
    <t>Osnovni materijal i sirovine - potrošni laboratorijski materijal</t>
  </si>
  <si>
    <t>Osnovni materijal i sirovine - sredstva za DDD</t>
  </si>
  <si>
    <t>Osnovni materijal i sirovine - molekularna mikrobiologija</t>
  </si>
  <si>
    <t>Osnovni materijal i sirovine - test pločice za droge</t>
  </si>
  <si>
    <t>Osnovni materijal i sirovine - mobilna mamografija</t>
  </si>
  <si>
    <t>Osnovni materijal i sirovine - obrasci</t>
  </si>
  <si>
    <t>Osnovni materijal i sirovine - serološka dijagnostika</t>
  </si>
  <si>
    <t>Osnovni materijal i sirovine - potrošni materijal za preventivnu medicinu</t>
  </si>
  <si>
    <t>Osnovni materijal i sirovine - standardi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</si>
  <si>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</si>
  <si>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</si>
  <si>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</si>
  <si>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</si>
  <si>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</si>
  <si>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</si>
  <si>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</si>
  <si>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</si>
  <si>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</si>
  <si>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</si>
  <si>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</si>
  <si>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</si>
  <si>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</si>
  <si>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</si>
  <si>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</si>
  <si>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</si>
  <si>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</si>
  <si>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Poštarina (pisma, tiskanice i slično)</t>
  </si>
  <si>
    <t>Rent-a-car i taxi prijevoz</t>
  </si>
  <si>
    <t>Usluge tekućeg i investicijskog održavanja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</si>
  <si>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</si>
  <si>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</si>
  <si>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</si>
  <si>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</si>
  <si>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</si>
  <si>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</si>
  <si>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investicijskog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</si>
  <si>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</si>
  <si>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</si>
  <si>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</si>
  <si>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</si>
  <si>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i investicijskog održavanja</t>
  </si>
  <si>
    <t>Ostale usluge tekućeg održavanja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</si>
  <si>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</si>
  <si>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</si>
  <si>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</si>
  <si>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</si>
  <si>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</si>
  <si>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</si>
  <si>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</si>
  <si>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</si>
  <si>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</si>
  <si>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</si>
  <si>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</si>
  <si>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</si>
  <si>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Zakupnine i najamnine</t>
  </si>
  <si>
    <t>32352</t>
  </si>
  <si>
    <t>Zakupnine i najamnine za građevinske objekte</t>
  </si>
  <si>
    <t>Najamnine za opremu</t>
  </si>
  <si>
    <t>Licence</t>
  </si>
  <si>
    <t>Zakupnine i najamnine za vozila</t>
  </si>
  <si>
    <t>Ostale najamnine i zakupnine</t>
  </si>
  <si>
    <t>Zdravstvene i veterinarske usluge</t>
  </si>
  <si>
    <t>Obvezni i preventivni zdravstveni pregledi zaposlenika</t>
  </si>
  <si>
    <t>Laboratorijske usluge</t>
  </si>
  <si>
    <t>Laboratorijske usluge - usluge drugih zdravstvenih ustanova</t>
  </si>
  <si>
    <t>Laboratorijske usluge - interkalibracije</t>
  </si>
  <si>
    <t>Laboratorijske usluge -Eko Karta</t>
  </si>
  <si>
    <t>Ostale zdravstvene i veterinarske usluge</t>
  </si>
  <si>
    <t>Ostale zdravstvene usluge - očitavanje nalaza mobilne mamografije</t>
  </si>
  <si>
    <t>Intelektualne i osobne usluge</t>
  </si>
  <si>
    <t>Autorski honorari</t>
  </si>
  <si>
    <t>Ugovori o djelu</t>
  </si>
  <si>
    <t>Usluge odvjetnika i pravnog savjetovanja</t>
  </si>
  <si>
    <t>Usluge vještaćenja</t>
  </si>
  <si>
    <t>Usluge agencija, studentskog servisa (prijepisi, prijevodi i drugo)</t>
  </si>
  <si>
    <t>Ostale intelektualne usluge</t>
  </si>
  <si>
    <t>Ostale intelektualne usluge - izrada projekta</t>
  </si>
  <si>
    <t>Ostale intelektualne usluge - stručni nadzor</t>
  </si>
  <si>
    <t>Ostale intelektualne usluge - projektantski nadzor</t>
  </si>
  <si>
    <t>Ostale intelektualne usluge - bioprognoza i monitoring zraka</t>
  </si>
  <si>
    <t>Ostale intelektualne usluge - uvođenje sustava kvalitete</t>
  </si>
  <si>
    <t>Ostale intelektualne usluge - konzultantske usluge EU projekti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</si>
  <si>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</si>
  <si>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</si>
  <si>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</si>
  <si>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</si>
  <si>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</si>
  <si>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Grafičke i tiskarske usluge, usluge kopiranja i uvezivanja i slično</t>
  </si>
  <si>
    <t>Usluge pri registraciji prijevoznih sredstava</t>
  </si>
  <si>
    <t>Usluge čišćenja, pranja i slično</t>
  </si>
  <si>
    <t>Usluge čuvanja imovine i osoba</t>
  </si>
  <si>
    <t>Ostale nespomenute usluge</t>
  </si>
  <si>
    <t>Naknade troškova osobama izvan radnog odnosa</t>
  </si>
  <si>
    <t>Naknade troškova službenog puta</t>
  </si>
  <si>
    <t>Naknade ostalih troškova</t>
  </si>
  <si>
    <t>Ostali nespomenuti rashodi poslovanja</t>
  </si>
  <si>
    <t>Naknade za rad predstavničkih i izvršnih tijela, povjerenstava i slično</t>
  </si>
  <si>
    <t>Naknade za rad članovima predstavničkih i izvršnih tijela i upravnih vijeća</t>
  </si>
  <si>
    <t>Naknade članovima povjerenstava</t>
  </si>
  <si>
    <t>Premije osiguranja</t>
  </si>
  <si>
    <t>Premije osiguranja prijevoznih sredstava</t>
  </si>
  <si>
    <t>Premije osiguranja ostale imovine</t>
  </si>
  <si>
    <t>Premije osiguranja zaposlenih</t>
  </si>
  <si>
    <t>Osiguranje za odgovornost iz djelatnosti</t>
  </si>
  <si>
    <t>Reprezentacija</t>
  </si>
  <si>
    <t>Članarine i norme</t>
  </si>
  <si>
    <t>Tuzemne članarine</t>
  </si>
  <si>
    <t>Međunarodne članarine</t>
  </si>
  <si>
    <t>Norme</t>
  </si>
  <si>
    <t>Pristojbe i naknade</t>
  </si>
  <si>
    <t>Upravne i administrativne pristojbe</t>
  </si>
  <si>
    <t>Sudske pristojbe</t>
  </si>
  <si>
    <t>Javnobilježničke pristojbe</t>
  </si>
  <si>
    <t>Novčana naknada poslodavca zbog nezapošljavanja osoba s invaliditetom</t>
  </si>
  <si>
    <t>Ostale pristojbe i naknade</t>
  </si>
  <si>
    <t>Troškovi sudskih postupaka</t>
  </si>
  <si>
    <t>Rashodi protokola (cvijeće, vijenci, svijeće i slično)</t>
  </si>
  <si>
    <t>Financijski rashodi</t>
  </si>
  <si>
    <t>Kamate za primljene kredite i zajmove</t>
  </si>
  <si>
    <t>Kamate za primljene kredite od tuzemnih kreditnih institucija izvan javnog sektora</t>
  </si>
  <si>
    <t>Kamate za primljene kredite od tuzemnih kreditnih institucija- nerealizirane</t>
  </si>
  <si>
    <t>Ostali financijski rashodi</t>
  </si>
  <si>
    <t>Bankarske usluge i usluge platnog prometa</t>
  </si>
  <si>
    <t>Usluge banaka</t>
  </si>
  <si>
    <t>Usluge platnog prometa</t>
  </si>
  <si>
    <t>Negativne tečajne razlike i razlike zbog primjene valitne klauzule</t>
  </si>
  <si>
    <t>Negativne tečajne razlike</t>
  </si>
  <si>
    <t>Zatezne kamate</t>
  </si>
  <si>
    <t>Zatezne kamate iz poslovnih odnosa</t>
  </si>
  <si>
    <t>Ostale zatezne kamate</t>
  </si>
  <si>
    <t>Pomoći dane u inozemstvo i unutar općeg proračuna</t>
  </si>
  <si>
    <t>Ostali rashodi</t>
  </si>
  <si>
    <t>38117</t>
  </si>
  <si>
    <t xml:space="preserve">Tekuće donacije građanima i kućanstvima  </t>
  </si>
  <si>
    <t>38129</t>
  </si>
  <si>
    <t>Ostale tekuće donacije u naravi</t>
  </si>
  <si>
    <t>Rashodi za nabavu nefinancijske imovine</t>
  </si>
  <si>
    <t>Rashodi za nabavu neproizvedene dugotrajne imovine</t>
  </si>
  <si>
    <t>Nematerijalna imovina</t>
  </si>
  <si>
    <t>Rashodi za nabavu proizvedene dugotrajne imovine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</si>
  <si>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</si>
  <si>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</si>
  <si>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</si>
  <si>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</si>
  <si>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Postrojenja i oprema</t>
  </si>
  <si>
    <t>Uredska oprema i namještaj</t>
  </si>
  <si>
    <t>Računala i računalna oprema</t>
  </si>
  <si>
    <t>Uredski namještaj</t>
  </si>
  <si>
    <t>Laboratorijski namještaj</t>
  </si>
  <si>
    <t>Ostala uredska oprema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</si>
  <si>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</si>
  <si>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</si>
  <si>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</si>
  <si>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</si>
  <si>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</si>
  <si>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</si>
  <si>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</si>
  <si>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</si>
  <si>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</si>
  <si>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Oprema za civilnu zaštitu</t>
  </si>
  <si>
    <t>Ostala oprema za održavanje i zaštitu</t>
  </si>
  <si>
    <t>Medicinska i laboratorijska oprema</t>
  </si>
  <si>
    <t>Medicinska oprema</t>
  </si>
  <si>
    <t>Medicinska oprema - Mobilna mamografija</t>
  </si>
  <si>
    <t>Laboratorijska oprema</t>
  </si>
  <si>
    <t>Instrumenti, uređaji i strojevi</t>
  </si>
  <si>
    <t>Precizni i optički instrumenti</t>
  </si>
  <si>
    <t>Mjerni i kontrolni uređaji</t>
  </si>
  <si>
    <t>Ostali instrumenti, uređaji i strojevi</t>
  </si>
  <si>
    <t>Uređaji, strojevi i oprema za ostale namjene</t>
  </si>
  <si>
    <t>Uređaji</t>
  </si>
  <si>
    <t>Strojevi</t>
  </si>
  <si>
    <t>Oprema</t>
  </si>
  <si>
    <t>Prijevozna sredstva</t>
  </si>
  <si>
    <t>Prijevozna sredstva u cestovnom prometu</t>
  </si>
  <si>
    <t>Osobni automobili</t>
  </si>
  <si>
    <t>Kombi vozila</t>
  </si>
  <si>
    <t>Ostala prijevozna sredstva u cestovnom prometu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</si>
  <si>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</si>
  <si>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</si>
  <si>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</si>
  <si>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</si>
  <si>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PLAN RASHODA ZA NABAVU NEFINANCIJSKE IMOVINE ZA 2022. GODINU</t>
  </si>
  <si>
    <t>Dodatna ulaganja u ostalu nefinancijsku imovinu</t>
  </si>
  <si>
    <t>PLAN PRIHODA POSLOVANJA ZA 2022. GODINU</t>
  </si>
  <si>
    <t>PLAN RASHODA POSLOVANJA ZA 2022. GODINU</t>
  </si>
  <si>
    <t>Prijelog rebalansa 
27.12.2021</t>
  </si>
  <si>
    <t>Plan 2021
29.12.2020</t>
  </si>
  <si>
    <t>Prijedlog plana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</si>
</sst>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8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6F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/>
  </cellStyleXfs>
  <cellXfs count="92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3" fontId="2" fillId="5" borderId="3" xfId="0" applyNumberFormat="1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3" fontId="2" fillId="6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3" fontId="3" fillId="9" borderId="3" xfId="0" applyNumberFormat="1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3" fontId="2" fillId="10" borderId="3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right" vertical="center"/>
    </xf>
    <xf numFmtId="0" fontId="2" fillId="13" borderId="3" xfId="0" applyFont="1" applyFill="1" applyBorder="1" applyAlignment="1">
      <alignment vertical="center"/>
    </xf>
    <xf numFmtId="3" fontId="2" fillId="13" borderId="3" xfId="0" applyNumberFormat="1" applyFont="1" applyFill="1" applyBorder="1" applyAlignment="1">
      <alignment vertical="center"/>
    </xf>
    <xf numFmtId="0" fontId="2" fillId="14" borderId="3" xfId="0" applyFont="1" applyFill="1" applyBorder="1" applyAlignment="1">
      <alignment horizontal="right" vertical="center"/>
    </xf>
    <xf numFmtId="0" fontId="2" fillId="14" borderId="3" xfId="0" applyFont="1" applyFill="1" applyBorder="1" applyAlignment="1">
      <alignment vertical="center"/>
    </xf>
    <xf numFmtId="3" fontId="2" fillId="14" borderId="3" xfId="0" applyNumberFormat="1" applyFont="1" applyFill="1" applyBorder="1" applyAlignment="1">
      <alignment vertical="center"/>
    </xf>
    <xf numFmtId="0" fontId="2" fillId="11" borderId="3" xfId="0" applyFont="1" applyFill="1" applyBorder="1" applyAlignment="1">
      <alignment horizontal="right" vertical="center"/>
    </xf>
    <xf numFmtId="0" fontId="2" fillId="11" borderId="3" xfId="0" applyFont="1" applyFill="1" applyBorder="1" applyAlignment="1">
      <alignment vertical="center"/>
    </xf>
    <xf numFmtId="3" fontId="2" fillId="11" borderId="3" xfId="0" applyNumberFormat="1" applyFont="1" applyFill="1" applyBorder="1" applyAlignment="1">
      <alignment vertical="center"/>
    </xf>
    <xf numFmtId="0" fontId="2" fillId="12" borderId="3" xfId="0" applyFont="1" applyFill="1" applyBorder="1" applyAlignment="1">
      <alignment horizontal="right" vertical="center"/>
    </xf>
    <xf numFmtId="0" fontId="2" fillId="12" borderId="3" xfId="0" applyFont="1" applyFill="1" applyBorder="1" applyAlignment="1">
      <alignment vertical="center"/>
    </xf>
    <xf numFmtId="3" fontId="2" fillId="12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15" borderId="3" xfId="0" applyFont="1" applyFill="1" applyBorder="1" applyAlignment="1">
      <alignment horizontal="right" vertical="center"/>
    </xf>
    <xf numFmtId="0" fontId="2" fillId="15" borderId="3" xfId="0" applyFont="1" applyFill="1" applyBorder="1" applyAlignment="1">
      <alignment vertical="center"/>
    </xf>
    <xf numFmtId="3" fontId="2" fillId="15" borderId="3" xfId="0" applyNumberFormat="1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3" fillId="12" borderId="3" xfId="0" applyFont="1" applyFill="1" applyBorder="1" applyAlignment="1">
      <alignment vertical="center"/>
    </xf>
    <xf numFmtId="0" fontId="2" fillId="0" borderId="0" xfId="0" applyFont="1"/>
    <xf numFmtId="0" fontId="3" fillId="0" borderId="3" xfId="0" applyFont="1" applyFill="1" applyBorder="1" applyAlignment="1">
      <alignment vertical="center"/>
    </xf>
    <xf numFmtId="0" fontId="7" fillId="0" borderId="0" xfId="0" applyFont="1"/>
    <xf numFmtId="0" fontId="3" fillId="0" borderId="3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2" fillId="13" borderId="3" xfId="0" applyNumberFormat="1" applyFont="1" applyFill="1" applyBorder="1" applyAlignment="1">
      <alignment vertical="center"/>
    </xf>
    <xf numFmtId="3" fontId="7" fillId="0" borderId="0" xfId="0" applyNumberFormat="1" applyFont="1"/>
    <xf numFmtId="4" fontId="2" fillId="14" borderId="3" xfId="0" applyNumberFormat="1" applyFont="1" applyFill="1" applyBorder="1" applyAlignment="1">
      <alignment vertical="center"/>
    </xf>
    <xf numFmtId="4" fontId="2" fillId="11" borderId="3" xfId="0" applyNumberFormat="1" applyFont="1" applyFill="1" applyBorder="1" applyAlignment="1">
      <alignment vertical="center"/>
    </xf>
    <xf numFmtId="4" fontId="2" fillId="12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2" fillId="15" borderId="3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0" fontId="7" fillId="0" borderId="0" xfId="0" applyFont="1" applyFill="1"/>
    <xf numFmtId="4" fontId="3" fillId="9" borderId="3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3" fillId="0" borderId="0" xfId="0" applyNumberFormat="1" applyFont="1"/>
    <xf numFmtId="4" fontId="2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4" fontId="2" fillId="3" borderId="3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/>
    </xf>
    <xf numFmtId="3" fontId="2" fillId="7" borderId="3" xfId="0" applyNumberFormat="1" applyFont="1" applyFill="1" applyBorder="1" applyAlignment="1">
      <alignment vertical="center"/>
    </xf>
    <xf numFmtId="4" fontId="2" fillId="7" borderId="3" xfId="0" applyNumberFormat="1" applyFont="1" applyFill="1" applyBorder="1" applyAlignment="1">
      <alignment vertical="center"/>
    </xf>
    <xf numFmtId="3" fontId="2" fillId="8" borderId="3" xfId="0" applyNumberFormat="1" applyFont="1" applyFill="1" applyBorder="1" applyAlignment="1">
      <alignment vertical="center"/>
    </xf>
    <xf numFmtId="4" fontId="2" fillId="8" borderId="3" xfId="0" applyNumberFormat="1" applyFont="1" applyFill="1" applyBorder="1" applyAlignment="1">
      <alignment vertical="center"/>
    </xf>
    <xf numFmtId="4" fontId="2" fillId="10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 wrapText="1"/>
    </xf>
    <xf numFmtId="0" fontId="2" fillId="14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2" fillId="13" borderId="3" xfId="0" applyNumberFormat="1" applyFont="1" applyFill="1" applyBorder="1" applyAlignment="1">
      <alignment horizontal="right" vertical="center"/>
    </xf>
    <xf numFmtId="4" fontId="2" fillId="13" borderId="3" xfId="0" applyNumberFormat="1" applyFont="1" applyFill="1" applyBorder="1" applyAlignment="1">
      <alignment horizontal="right" vertical="center"/>
    </xf>
    <xf numFmtId="3" fontId="2" fillId="14" borderId="3" xfId="0" applyNumberFormat="1" applyFont="1" applyFill="1" applyBorder="1" applyAlignment="1">
      <alignment horizontal="right" vertical="center"/>
    </xf>
    <xf numFmtId="4" fontId="2" fillId="14" borderId="3" xfId="0" applyNumberFormat="1" applyFont="1" applyFill="1" applyBorder="1" applyAlignment="1">
      <alignment horizontal="right" vertical="center"/>
    </xf>
    <xf numFmtId="3" fontId="2" fillId="11" borderId="3" xfId="0" applyNumberFormat="1" applyFont="1" applyFill="1" applyBorder="1" applyAlignment="1">
      <alignment horizontal="right" vertical="center"/>
    </xf>
    <xf numFmtId="4" fontId="2" fillId="11" borderId="3" xfId="0" applyNumberFormat="1" applyFont="1" applyFill="1" applyBorder="1" applyAlignment="1">
      <alignment horizontal="right" vertical="center"/>
    </xf>
    <xf numFmtId="3" fontId="2" fillId="12" borderId="3" xfId="0" applyNumberFormat="1" applyFont="1" applyFill="1" applyBorder="1" applyAlignment="1">
      <alignment horizontal="right" vertical="center"/>
    </xf>
    <xf numFmtId="4" fontId="2" fillId="12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9" borderId="2" xfId="1" applyFont="1" applyFill="1" applyBorder="1" applyAlignment="1">
      <alignment horizontal="center" vertical="center" wrapText="1"/>
    </xf>
  </cellXfs>
  <cellStyles count="3">
    <cellStyle name="Normalno" xfId="0" builtinId="0"/>
    <cellStyle name="Obično_List4" xfId="2" xr:uid="{3B3105A6-2108-48F6-93AB-91A1CF9FE526}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B82-55C1-4841-9007-D5F0240072A8}">
  <sheetPr>
    <pageSetUpPr fitToPage="1"/>
  </sheetPr>
  <dimension ref="A1:K60"/>
  <sheetViews>
    <sheetView tabSelected="1" workbookViewId="0">
      <selection sqref="A1:H1"/>
    </sheetView>
  </sheetViews>
  <sheetFormatPr defaultRowHeight="15" x14ac:dyDescent="0.25"/>
  <cols>
    <col min="1" max="1" width="10.7109375" style="1" customWidth="1"/>
    <col min="2" max="2" width="65.7109375" style="1" customWidth="1"/>
    <col min="3" max="7" width="20.7109375" style="1" customWidth="1"/>
    <col min="8" max="8" width="20.7109375" style="59" customWidth="1"/>
    <col min="9" max="9" width="9.140625" style="41" customWidth="1"/>
    <col min="10" max="10" width="14" style="41" bestFit="1" customWidth="1"/>
    <col min="11" max="16384" width="9.140625" style="41"/>
  </cols>
  <sheetData>
    <row r="1" spans="1:11" ht="20.100000000000001" customHeight="1" thickBot="1" x14ac:dyDescent="0.3">
      <c r="A1" s="90" t="s">
        <v>295</v>
      </c>
      <c r="B1" s="90"/>
      <c r="C1" s="90"/>
      <c r="D1" s="90"/>
      <c r="E1" s="90"/>
      <c r="F1" s="90"/>
      <c r="G1" s="90"/>
      <c r="H1" s="90"/>
    </row>
    <row r="2" spans="1:11" ht="15.75" thickTop="1" x14ac:dyDescent="0.25"/>
    <row r="3" spans="1:11" ht="25.5" x14ac:dyDescent="0.25">
      <c r="A3" s="2" t="s">
        <v>0</v>
      </c>
      <c r="B3" s="2" t="s">
        <v>1</v>
      </c>
      <c r="C3" s="2" t="s">
        <v>298</v>
      </c>
      <c r="D3" s="2" t="s">
        <v>297</v>
      </c>
      <c r="E3" s="2" t="s">
        <v>45</v>
      </c>
      <c r="F3" s="56" t="s">
        <v>299</v>
      </c>
      <c r="G3" s="2" t="s">
        <v>46</v>
      </c>
      <c r="H3" s="60" t="s">
        <v>47</v>
      </c>
    </row>
    <row r="4" spans="1:11" s="61" customFormat="1" ht="9.9499999999999993" customHeight="1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55">
        <v>6</v>
      </c>
      <c r="G4" s="55">
        <v>7</v>
      </c>
      <c r="H4" s="55">
        <v>8</v>
      </c>
    </row>
    <row r="5" spans="1:11" ht="20.100000000000001" customHeight="1" x14ac:dyDescent="0.25">
      <c r="A5" s="3">
        <v>6</v>
      </c>
      <c r="B5" s="3" t="s">
        <v>2</v>
      </c>
      <c r="C5" s="4">
        <f>C6+C23+C35+C41+C52</f>
        <v>182955000</v>
      </c>
      <c r="D5" s="4">
        <f>D6+D23+D35+D41+D52</f>
        <v>242330000</v>
      </c>
      <c r="E5" s="4">
        <f t="shared" ref="E5:F5" si="0">E6+E23+E35+E41+E52</f>
        <v>220208313.20000002</v>
      </c>
      <c r="F5" s="4">
        <f t="shared" si="0"/>
        <v>212150000</v>
      </c>
      <c r="G5" s="4">
        <f>G6+G23+G35+G41+G52</f>
        <v>29195000</v>
      </c>
      <c r="H5" s="62">
        <f t="shared" ref="H5:H60" si="1">F5/C5*100</f>
        <v>115.9574758820475</v>
      </c>
      <c r="J5" s="46"/>
      <c r="K5" s="46"/>
    </row>
    <row r="6" spans="1:11" ht="20.100000000000001" customHeight="1" x14ac:dyDescent="0.25">
      <c r="A6" s="5">
        <v>63</v>
      </c>
      <c r="B6" s="5" t="s">
        <v>3</v>
      </c>
      <c r="C6" s="6">
        <f>C7+C10+C15+C20</f>
        <v>23609000</v>
      </c>
      <c r="D6" s="6">
        <f>D7+D10+D15+D20</f>
        <v>34850000</v>
      </c>
      <c r="E6" s="6">
        <f t="shared" ref="E6:G6" si="2">E7+E10+E15+E20</f>
        <v>33990052.960000001</v>
      </c>
      <c r="F6" s="6">
        <f t="shared" si="2"/>
        <v>15492000</v>
      </c>
      <c r="G6" s="6">
        <f t="shared" si="2"/>
        <v>-8117000</v>
      </c>
      <c r="H6" s="63">
        <f t="shared" si="1"/>
        <v>65.619043585073484</v>
      </c>
      <c r="K6" s="46"/>
    </row>
    <row r="7" spans="1:11" ht="20.100000000000001" customHeight="1" x14ac:dyDescent="0.25">
      <c r="A7" s="7">
        <v>634</v>
      </c>
      <c r="B7" s="7" t="s">
        <v>4</v>
      </c>
      <c r="C7" s="8">
        <f t="shared" ref="C7:G8" si="3">C8</f>
        <v>461000</v>
      </c>
      <c r="D7" s="8">
        <f t="shared" si="3"/>
        <v>5000000</v>
      </c>
      <c r="E7" s="8">
        <f t="shared" si="3"/>
        <v>4619731.3100000005</v>
      </c>
      <c r="F7" s="8">
        <f t="shared" si="3"/>
        <v>5000000</v>
      </c>
      <c r="G7" s="8">
        <f t="shared" si="3"/>
        <v>4539000</v>
      </c>
      <c r="H7" s="64">
        <f t="shared" si="1"/>
        <v>1084.5986984815618</v>
      </c>
      <c r="K7" s="46"/>
    </row>
    <row r="8" spans="1:11" ht="20.100000000000001" customHeight="1" x14ac:dyDescent="0.25">
      <c r="A8" s="9">
        <v>6341</v>
      </c>
      <c r="B8" s="9" t="s">
        <v>5</v>
      </c>
      <c r="C8" s="10">
        <f t="shared" si="3"/>
        <v>461000</v>
      </c>
      <c r="D8" s="10">
        <f t="shared" si="3"/>
        <v>5000000</v>
      </c>
      <c r="E8" s="10">
        <f t="shared" ref="E8" si="4">E9</f>
        <v>4619731.3100000005</v>
      </c>
      <c r="F8" s="10">
        <f t="shared" ref="F8" si="5">F9</f>
        <v>5000000</v>
      </c>
      <c r="G8" s="10">
        <f t="shared" ref="G8:G60" si="6">F8-C8</f>
        <v>4539000</v>
      </c>
      <c r="H8" s="65">
        <f t="shared" si="1"/>
        <v>1084.5986984815618</v>
      </c>
      <c r="K8" s="46"/>
    </row>
    <row r="9" spans="1:11" ht="20.100000000000001" customHeight="1" x14ac:dyDescent="0.25">
      <c r="A9" s="11">
        <v>63414</v>
      </c>
      <c r="B9" s="11" t="s">
        <v>6</v>
      </c>
      <c r="C9" s="12">
        <v>461000</v>
      </c>
      <c r="D9" s="12">
        <v>5000000</v>
      </c>
      <c r="E9" s="12">
        <v>4619731.3100000005</v>
      </c>
      <c r="F9" s="12">
        <v>5000000</v>
      </c>
      <c r="G9" s="12">
        <f>F9-C9</f>
        <v>4539000</v>
      </c>
      <c r="H9" s="50">
        <f t="shared" ref="H9" si="7">F9/C9*100</f>
        <v>1084.5986984815618</v>
      </c>
      <c r="K9" s="46"/>
    </row>
    <row r="10" spans="1:11" ht="20.100000000000001" customHeight="1" x14ac:dyDescent="0.25">
      <c r="A10" s="7">
        <v>636</v>
      </c>
      <c r="B10" s="7" t="s">
        <v>7</v>
      </c>
      <c r="C10" s="8">
        <f t="shared" ref="C10:D10" si="8">C11+C13</f>
        <v>750000</v>
      </c>
      <c r="D10" s="8">
        <f t="shared" si="8"/>
        <v>800000</v>
      </c>
      <c r="E10" s="8">
        <f t="shared" ref="E10" si="9">E11+E13</f>
        <v>800000</v>
      </c>
      <c r="F10" s="8">
        <f t="shared" ref="F10" si="10">F11+F13</f>
        <v>800000</v>
      </c>
      <c r="G10" s="8">
        <f t="shared" si="6"/>
        <v>50000</v>
      </c>
      <c r="H10" s="64">
        <f t="shared" si="1"/>
        <v>106.66666666666667</v>
      </c>
      <c r="K10" s="46"/>
    </row>
    <row r="11" spans="1:11" ht="20.100000000000001" customHeight="1" x14ac:dyDescent="0.25">
      <c r="A11" s="9">
        <v>6361</v>
      </c>
      <c r="B11" s="9" t="s">
        <v>8</v>
      </c>
      <c r="C11" s="10">
        <f t="shared" ref="C11:D11" si="11">C12</f>
        <v>750000</v>
      </c>
      <c r="D11" s="10">
        <f t="shared" si="11"/>
        <v>800000</v>
      </c>
      <c r="E11" s="10">
        <f t="shared" ref="E11" si="12">E12</f>
        <v>800000</v>
      </c>
      <c r="F11" s="10">
        <f t="shared" ref="F11" si="13">F12</f>
        <v>800000</v>
      </c>
      <c r="G11" s="10">
        <f t="shared" si="6"/>
        <v>50000</v>
      </c>
      <c r="H11" s="65">
        <f t="shared" si="1"/>
        <v>106.66666666666667</v>
      </c>
      <c r="K11" s="46"/>
    </row>
    <row r="12" spans="1:11" ht="20.100000000000001" customHeight="1" x14ac:dyDescent="0.25">
      <c r="A12" s="11">
        <v>63611</v>
      </c>
      <c r="B12" s="11" t="s">
        <v>8</v>
      </c>
      <c r="C12" s="12">
        <v>750000</v>
      </c>
      <c r="D12" s="12">
        <v>800000</v>
      </c>
      <c r="E12" s="12">
        <v>800000</v>
      </c>
      <c r="F12" s="12">
        <v>800000</v>
      </c>
      <c r="G12" s="12">
        <f t="shared" si="6"/>
        <v>50000</v>
      </c>
      <c r="H12" s="50">
        <f t="shared" si="1"/>
        <v>106.66666666666667</v>
      </c>
      <c r="K12" s="46"/>
    </row>
    <row r="13" spans="1:11" ht="20.100000000000001" customHeight="1" x14ac:dyDescent="0.25">
      <c r="A13" s="9">
        <v>6362</v>
      </c>
      <c r="B13" s="9" t="s">
        <v>9</v>
      </c>
      <c r="C13" s="10">
        <f t="shared" ref="C13:D13" si="14">C14</f>
        <v>0</v>
      </c>
      <c r="D13" s="10">
        <f t="shared" si="14"/>
        <v>0</v>
      </c>
      <c r="E13" s="10">
        <f t="shared" ref="E13" si="15">E14</f>
        <v>0</v>
      </c>
      <c r="F13" s="10">
        <f t="shared" ref="F13" si="16">F14</f>
        <v>0</v>
      </c>
      <c r="G13" s="10">
        <f t="shared" si="6"/>
        <v>0</v>
      </c>
      <c r="H13" s="65" t="e">
        <f t="shared" si="1"/>
        <v>#DIV/0!</v>
      </c>
      <c r="K13" s="46"/>
    </row>
    <row r="14" spans="1:11" ht="20.100000000000001" customHeight="1" x14ac:dyDescent="0.25">
      <c r="A14" s="11">
        <v>63621</v>
      </c>
      <c r="B14" s="11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f t="shared" si="6"/>
        <v>0</v>
      </c>
      <c r="H14" s="50" t="e">
        <f t="shared" si="1"/>
        <v>#DIV/0!</v>
      </c>
      <c r="K14" s="46"/>
    </row>
    <row r="15" spans="1:11" ht="20.100000000000001" customHeight="1" x14ac:dyDescent="0.25">
      <c r="A15" s="13">
        <v>638</v>
      </c>
      <c r="B15" s="13" t="s">
        <v>10</v>
      </c>
      <c r="C15" s="66">
        <f t="shared" ref="C15:D15" si="17">C16+C18</f>
        <v>22398000</v>
      </c>
      <c r="D15" s="66">
        <f t="shared" si="17"/>
        <v>29015000</v>
      </c>
      <c r="E15" s="66">
        <f t="shared" ref="E15" si="18">E16+E18</f>
        <v>28536288.059999999</v>
      </c>
      <c r="F15" s="66">
        <f t="shared" ref="F15" si="19">F16+F18</f>
        <v>9400000</v>
      </c>
      <c r="G15" s="66">
        <f t="shared" si="6"/>
        <v>-12998000</v>
      </c>
      <c r="H15" s="67">
        <f t="shared" si="1"/>
        <v>41.968032860076789</v>
      </c>
      <c r="K15" s="46"/>
    </row>
    <row r="16" spans="1:11" ht="20.100000000000001" customHeight="1" x14ac:dyDescent="0.25">
      <c r="A16" s="14">
        <v>6381</v>
      </c>
      <c r="B16" s="14" t="s">
        <v>11</v>
      </c>
      <c r="C16" s="68">
        <f t="shared" ref="C16:D16" si="20">C17</f>
        <v>1193800</v>
      </c>
      <c r="D16" s="68">
        <f t="shared" si="20"/>
        <v>3000000</v>
      </c>
      <c r="E16" s="68">
        <f t="shared" ref="E16" si="21">E17</f>
        <v>2496294.63</v>
      </c>
      <c r="F16" s="68">
        <f t="shared" ref="F16" si="22">F17</f>
        <v>1250000</v>
      </c>
      <c r="G16" s="68">
        <f t="shared" si="6"/>
        <v>56200</v>
      </c>
      <c r="H16" s="69">
        <f t="shared" si="1"/>
        <v>104.70765622382308</v>
      </c>
      <c r="K16" s="46"/>
    </row>
    <row r="17" spans="1:11" ht="20.100000000000001" customHeight="1" x14ac:dyDescent="0.25">
      <c r="A17" s="11">
        <v>63811</v>
      </c>
      <c r="B17" s="11" t="s">
        <v>11</v>
      </c>
      <c r="C17" s="12">
        <v>1193800</v>
      </c>
      <c r="D17" s="12">
        <v>3000000</v>
      </c>
      <c r="E17" s="12">
        <v>2496294.63</v>
      </c>
      <c r="F17" s="12">
        <v>1250000</v>
      </c>
      <c r="G17" s="12">
        <f t="shared" si="6"/>
        <v>56200</v>
      </c>
      <c r="H17" s="50">
        <f t="shared" si="1"/>
        <v>104.70765622382308</v>
      </c>
      <c r="K17" s="46"/>
    </row>
    <row r="18" spans="1:11" ht="20.100000000000001" customHeight="1" x14ac:dyDescent="0.25">
      <c r="A18" s="14">
        <v>6382</v>
      </c>
      <c r="B18" s="14" t="s">
        <v>12</v>
      </c>
      <c r="C18" s="68">
        <f t="shared" ref="C18:D18" si="23">C19</f>
        <v>21204200</v>
      </c>
      <c r="D18" s="68">
        <f t="shared" si="23"/>
        <v>26015000</v>
      </c>
      <c r="E18" s="68">
        <f t="shared" ref="E18" si="24">E19</f>
        <v>26039993.43</v>
      </c>
      <c r="F18" s="68">
        <f t="shared" ref="F18" si="25">F19</f>
        <v>8150000</v>
      </c>
      <c r="G18" s="68">
        <f t="shared" si="6"/>
        <v>-13054200</v>
      </c>
      <c r="H18" s="69">
        <f t="shared" si="1"/>
        <v>38.435781590439625</v>
      </c>
      <c r="K18" s="46"/>
    </row>
    <row r="19" spans="1:11" ht="20.100000000000001" customHeight="1" x14ac:dyDescent="0.25">
      <c r="A19" s="11">
        <v>63821</v>
      </c>
      <c r="B19" s="11" t="s">
        <v>12</v>
      </c>
      <c r="C19" s="12">
        <v>21204200</v>
      </c>
      <c r="D19" s="12">
        <v>26015000</v>
      </c>
      <c r="E19" s="12">
        <v>26039993.43</v>
      </c>
      <c r="F19" s="12">
        <v>8150000</v>
      </c>
      <c r="G19" s="12">
        <f t="shared" si="6"/>
        <v>-13054200</v>
      </c>
      <c r="H19" s="50">
        <f t="shared" si="1"/>
        <v>38.435781590439625</v>
      </c>
      <c r="K19" s="46"/>
    </row>
    <row r="20" spans="1:11" ht="20.100000000000001" customHeight="1" x14ac:dyDescent="0.25">
      <c r="A20" s="13">
        <v>639</v>
      </c>
      <c r="B20" s="13" t="s">
        <v>13</v>
      </c>
      <c r="C20" s="66">
        <f t="shared" ref="C20:D21" si="26">C21</f>
        <v>0</v>
      </c>
      <c r="D20" s="66">
        <f t="shared" si="26"/>
        <v>35000</v>
      </c>
      <c r="E20" s="66">
        <f t="shared" ref="E20:E21" si="27">E21</f>
        <v>34033.589999999997</v>
      </c>
      <c r="F20" s="66">
        <f t="shared" ref="F20:F21" si="28">F21</f>
        <v>292000</v>
      </c>
      <c r="G20" s="66">
        <f t="shared" si="6"/>
        <v>292000</v>
      </c>
      <c r="H20" s="67" t="e">
        <f t="shared" si="1"/>
        <v>#DIV/0!</v>
      </c>
      <c r="K20" s="46"/>
    </row>
    <row r="21" spans="1:11" ht="20.100000000000001" customHeight="1" x14ac:dyDescent="0.25">
      <c r="A21" s="14">
        <v>6393</v>
      </c>
      <c r="B21" s="14" t="s">
        <v>14</v>
      </c>
      <c r="C21" s="68">
        <f t="shared" si="26"/>
        <v>0</v>
      </c>
      <c r="D21" s="68">
        <f t="shared" si="26"/>
        <v>35000</v>
      </c>
      <c r="E21" s="68">
        <f t="shared" si="27"/>
        <v>34033.589999999997</v>
      </c>
      <c r="F21" s="68">
        <f t="shared" si="28"/>
        <v>292000</v>
      </c>
      <c r="G21" s="68">
        <f t="shared" si="6"/>
        <v>292000</v>
      </c>
      <c r="H21" s="69" t="e">
        <f t="shared" si="1"/>
        <v>#DIV/0!</v>
      </c>
      <c r="K21" s="46"/>
    </row>
    <row r="22" spans="1:11" ht="20.100000000000001" customHeight="1" x14ac:dyDescent="0.25">
      <c r="A22" s="11">
        <v>63931</v>
      </c>
      <c r="B22" s="11" t="s">
        <v>14</v>
      </c>
      <c r="C22" s="15"/>
      <c r="D22" s="15">
        <v>35000</v>
      </c>
      <c r="E22" s="15">
        <v>34033.589999999997</v>
      </c>
      <c r="F22" s="15">
        <v>292000</v>
      </c>
      <c r="G22" s="15">
        <f t="shared" si="6"/>
        <v>292000</v>
      </c>
      <c r="H22" s="54" t="e">
        <f t="shared" si="1"/>
        <v>#DIV/0!</v>
      </c>
      <c r="K22" s="46"/>
    </row>
    <row r="23" spans="1:11" ht="20.100000000000001" customHeight="1" x14ac:dyDescent="0.25">
      <c r="A23" s="5">
        <v>64</v>
      </c>
      <c r="B23" s="5" t="s">
        <v>15</v>
      </c>
      <c r="C23" s="6">
        <f t="shared" ref="C23:D23" si="29">C24+C32</f>
        <v>232000</v>
      </c>
      <c r="D23" s="6">
        <f t="shared" si="29"/>
        <v>80000</v>
      </c>
      <c r="E23" s="6">
        <f t="shared" ref="E23" si="30">E24+E32</f>
        <v>74248.23</v>
      </c>
      <c r="F23" s="6">
        <f t="shared" ref="F23" si="31">F24+F32</f>
        <v>93000</v>
      </c>
      <c r="G23" s="6">
        <f t="shared" si="6"/>
        <v>-139000</v>
      </c>
      <c r="H23" s="63">
        <f t="shared" si="1"/>
        <v>40.086206896551722</v>
      </c>
      <c r="K23" s="46"/>
    </row>
    <row r="24" spans="1:11" ht="20.100000000000001" customHeight="1" x14ac:dyDescent="0.25">
      <c r="A24" s="7">
        <v>641</v>
      </c>
      <c r="B24" s="7" t="s">
        <v>16</v>
      </c>
      <c r="C24" s="8">
        <f t="shared" ref="C24:D24" si="32">C25+C28+C30</f>
        <v>6000</v>
      </c>
      <c r="D24" s="8">
        <f t="shared" si="32"/>
        <v>5000</v>
      </c>
      <c r="E24" s="8">
        <f t="shared" ref="E24" si="33">E25+E28+E30</f>
        <v>5035.1799999999994</v>
      </c>
      <c r="F24" s="8">
        <f t="shared" ref="F24" si="34">F25+F28+F30</f>
        <v>5000</v>
      </c>
      <c r="G24" s="8">
        <f t="shared" si="6"/>
        <v>-1000</v>
      </c>
      <c r="H24" s="64">
        <f t="shared" si="1"/>
        <v>83.333333333333343</v>
      </c>
      <c r="K24" s="46"/>
    </row>
    <row r="25" spans="1:11" ht="20.100000000000001" customHeight="1" x14ac:dyDescent="0.25">
      <c r="A25" s="9">
        <v>6413</v>
      </c>
      <c r="B25" s="9" t="s">
        <v>17</v>
      </c>
      <c r="C25" s="10">
        <f t="shared" ref="C25:D25" si="35">SUM(C26:C27)</f>
        <v>0</v>
      </c>
      <c r="D25" s="10">
        <f t="shared" si="35"/>
        <v>1000</v>
      </c>
      <c r="E25" s="10">
        <f t="shared" ref="E25" si="36">SUM(E26:E27)</f>
        <v>368</v>
      </c>
      <c r="F25" s="10">
        <f t="shared" ref="F25" si="37">SUM(F26:F27)</f>
        <v>1000</v>
      </c>
      <c r="G25" s="10">
        <f t="shared" si="6"/>
        <v>1000</v>
      </c>
      <c r="H25" s="65" t="e">
        <f t="shared" si="1"/>
        <v>#DIV/0!</v>
      </c>
      <c r="K25" s="46"/>
    </row>
    <row r="26" spans="1:11" ht="20.100000000000001" customHeight="1" x14ac:dyDescent="0.25">
      <c r="A26" s="11">
        <v>64131</v>
      </c>
      <c r="B26" s="11" t="s">
        <v>18</v>
      </c>
      <c r="C26" s="12"/>
      <c r="D26" s="12">
        <v>0</v>
      </c>
      <c r="E26" s="12">
        <v>0</v>
      </c>
      <c r="F26" s="12">
        <v>0</v>
      </c>
      <c r="G26" s="12">
        <f t="shared" si="6"/>
        <v>0</v>
      </c>
      <c r="H26" s="50" t="e">
        <f t="shared" si="1"/>
        <v>#DIV/0!</v>
      </c>
      <c r="K26" s="46"/>
    </row>
    <row r="27" spans="1:11" ht="20.100000000000001" customHeight="1" x14ac:dyDescent="0.25">
      <c r="A27" s="11">
        <v>64132</v>
      </c>
      <c r="B27" s="11" t="s">
        <v>19</v>
      </c>
      <c r="C27" s="12"/>
      <c r="D27" s="12">
        <v>1000</v>
      </c>
      <c r="E27" s="12">
        <v>368</v>
      </c>
      <c r="F27" s="12">
        <v>1000</v>
      </c>
      <c r="G27" s="12">
        <f t="shared" si="6"/>
        <v>1000</v>
      </c>
      <c r="H27" s="50" t="e">
        <f t="shared" si="1"/>
        <v>#DIV/0!</v>
      </c>
      <c r="K27" s="46"/>
    </row>
    <row r="28" spans="1:11" ht="20.100000000000001" customHeight="1" x14ac:dyDescent="0.25">
      <c r="A28" s="9">
        <v>6414</v>
      </c>
      <c r="B28" s="9" t="s">
        <v>20</v>
      </c>
      <c r="C28" s="10">
        <f t="shared" ref="C28:D28" si="38">C29</f>
        <v>2000</v>
      </c>
      <c r="D28" s="10">
        <f t="shared" si="38"/>
        <v>3000</v>
      </c>
      <c r="E28" s="10">
        <f t="shared" ref="E28" si="39">E29</f>
        <v>3780.65</v>
      </c>
      <c r="F28" s="10">
        <f t="shared" ref="F28" si="40">F29</f>
        <v>3000</v>
      </c>
      <c r="G28" s="10">
        <f t="shared" si="6"/>
        <v>1000</v>
      </c>
      <c r="H28" s="65">
        <f t="shared" si="1"/>
        <v>150</v>
      </c>
      <c r="K28" s="46"/>
    </row>
    <row r="29" spans="1:11" ht="20.100000000000001" customHeight="1" x14ac:dyDescent="0.25">
      <c r="A29" s="11">
        <v>64143</v>
      </c>
      <c r="B29" s="11" t="s">
        <v>21</v>
      </c>
      <c r="C29" s="12">
        <v>2000</v>
      </c>
      <c r="D29" s="12">
        <v>3000</v>
      </c>
      <c r="E29" s="12">
        <v>3780.65</v>
      </c>
      <c r="F29" s="12">
        <v>3000</v>
      </c>
      <c r="G29" s="12">
        <f t="shared" si="6"/>
        <v>1000</v>
      </c>
      <c r="H29" s="50">
        <f t="shared" si="1"/>
        <v>150</v>
      </c>
      <c r="K29" s="46"/>
    </row>
    <row r="30" spans="1:11" ht="20.100000000000001" customHeight="1" x14ac:dyDescent="0.25">
      <c r="A30" s="9">
        <v>6415</v>
      </c>
      <c r="B30" s="9" t="s">
        <v>22</v>
      </c>
      <c r="C30" s="10">
        <f t="shared" ref="C30:D30" si="41">C31</f>
        <v>4000</v>
      </c>
      <c r="D30" s="10">
        <f t="shared" si="41"/>
        <v>1000</v>
      </c>
      <c r="E30" s="10">
        <f t="shared" ref="E30" si="42">E31</f>
        <v>886.53</v>
      </c>
      <c r="F30" s="10">
        <f t="shared" ref="F30" si="43">F31</f>
        <v>1000</v>
      </c>
      <c r="G30" s="10">
        <f t="shared" si="6"/>
        <v>-3000</v>
      </c>
      <c r="H30" s="65">
        <f t="shared" si="1"/>
        <v>25</v>
      </c>
      <c r="K30" s="46"/>
    </row>
    <row r="31" spans="1:11" ht="20.100000000000001" customHeight="1" x14ac:dyDescent="0.25">
      <c r="A31" s="11">
        <v>64151</v>
      </c>
      <c r="B31" s="11" t="s">
        <v>22</v>
      </c>
      <c r="C31" s="12">
        <v>4000</v>
      </c>
      <c r="D31" s="12">
        <v>1000</v>
      </c>
      <c r="E31" s="12">
        <v>886.53</v>
      </c>
      <c r="F31" s="12">
        <v>1000</v>
      </c>
      <c r="G31" s="12">
        <f t="shared" si="6"/>
        <v>-3000</v>
      </c>
      <c r="H31" s="50">
        <f t="shared" si="1"/>
        <v>25</v>
      </c>
      <c r="K31" s="46"/>
    </row>
    <row r="32" spans="1:11" ht="20.100000000000001" customHeight="1" x14ac:dyDescent="0.25">
      <c r="A32" s="7">
        <v>642</v>
      </c>
      <c r="B32" s="7" t="s">
        <v>23</v>
      </c>
      <c r="C32" s="8">
        <f t="shared" ref="C32:D33" si="44">C33</f>
        <v>226000</v>
      </c>
      <c r="D32" s="8">
        <f t="shared" si="44"/>
        <v>75000</v>
      </c>
      <c r="E32" s="8">
        <f t="shared" ref="E32:E33" si="45">E33</f>
        <v>69213.05</v>
      </c>
      <c r="F32" s="8">
        <f t="shared" ref="F32:F33" si="46">F33</f>
        <v>88000</v>
      </c>
      <c r="G32" s="8">
        <f t="shared" si="6"/>
        <v>-138000</v>
      </c>
      <c r="H32" s="64">
        <f t="shared" si="1"/>
        <v>38.938053097345133</v>
      </c>
      <c r="K32" s="46"/>
    </row>
    <row r="33" spans="1:11" ht="20.100000000000001" customHeight="1" x14ac:dyDescent="0.25">
      <c r="A33" s="9">
        <v>6429</v>
      </c>
      <c r="B33" s="9" t="s">
        <v>24</v>
      </c>
      <c r="C33" s="10">
        <f t="shared" si="44"/>
        <v>226000</v>
      </c>
      <c r="D33" s="10">
        <f t="shared" si="44"/>
        <v>75000</v>
      </c>
      <c r="E33" s="10">
        <f t="shared" si="45"/>
        <v>69213.05</v>
      </c>
      <c r="F33" s="10">
        <f t="shared" si="46"/>
        <v>88000</v>
      </c>
      <c r="G33" s="10">
        <f t="shared" si="6"/>
        <v>-138000</v>
      </c>
      <c r="H33" s="65">
        <f t="shared" si="1"/>
        <v>38.938053097345133</v>
      </c>
      <c r="K33" s="46"/>
    </row>
    <row r="34" spans="1:11" ht="20.100000000000001" customHeight="1" x14ac:dyDescent="0.25">
      <c r="A34" s="11">
        <v>64299</v>
      </c>
      <c r="B34" s="11" t="s">
        <v>24</v>
      </c>
      <c r="C34" s="12">
        <v>226000</v>
      </c>
      <c r="D34" s="12">
        <v>75000</v>
      </c>
      <c r="E34" s="12">
        <v>69213.05</v>
      </c>
      <c r="F34" s="12">
        <v>88000</v>
      </c>
      <c r="G34" s="12">
        <f t="shared" si="6"/>
        <v>-138000</v>
      </c>
      <c r="H34" s="50">
        <f t="shared" si="1"/>
        <v>38.938053097345133</v>
      </c>
      <c r="K34" s="46"/>
    </row>
    <row r="35" spans="1:11" ht="20.100000000000001" customHeight="1" x14ac:dyDescent="0.25">
      <c r="A35" s="5">
        <v>65</v>
      </c>
      <c r="B35" s="5" t="s">
        <v>25</v>
      </c>
      <c r="C35" s="6">
        <f t="shared" ref="C35:D36" si="47">C36</f>
        <v>301000</v>
      </c>
      <c r="D35" s="6">
        <f t="shared" si="47"/>
        <v>930000</v>
      </c>
      <c r="E35" s="6">
        <f t="shared" ref="E35:E36" si="48">E36</f>
        <v>924514.3</v>
      </c>
      <c r="F35" s="6">
        <f t="shared" ref="F35:F36" si="49">F36</f>
        <v>300000</v>
      </c>
      <c r="G35" s="6">
        <f t="shared" si="6"/>
        <v>-1000</v>
      </c>
      <c r="H35" s="63">
        <f t="shared" si="1"/>
        <v>99.667774086378742</v>
      </c>
      <c r="K35" s="46"/>
    </row>
    <row r="36" spans="1:11" ht="20.100000000000001" customHeight="1" x14ac:dyDescent="0.25">
      <c r="A36" s="7">
        <v>652</v>
      </c>
      <c r="B36" s="7" t="s">
        <v>26</v>
      </c>
      <c r="C36" s="8">
        <f t="shared" si="47"/>
        <v>301000</v>
      </c>
      <c r="D36" s="8">
        <f t="shared" si="47"/>
        <v>930000</v>
      </c>
      <c r="E36" s="8">
        <f t="shared" si="48"/>
        <v>924514.3</v>
      </c>
      <c r="F36" s="8">
        <f t="shared" si="49"/>
        <v>300000</v>
      </c>
      <c r="G36" s="8">
        <f t="shared" si="6"/>
        <v>-1000</v>
      </c>
      <c r="H36" s="64">
        <f t="shared" si="1"/>
        <v>99.667774086378742</v>
      </c>
      <c r="K36" s="46"/>
    </row>
    <row r="37" spans="1:11" ht="20.100000000000001" customHeight="1" x14ac:dyDescent="0.25">
      <c r="A37" s="9">
        <v>6526</v>
      </c>
      <c r="B37" s="9" t="s">
        <v>27</v>
      </c>
      <c r="C37" s="10">
        <f t="shared" ref="C37:D37" si="50">SUM(C38:C40)</f>
        <v>301000</v>
      </c>
      <c r="D37" s="10">
        <f t="shared" si="50"/>
        <v>930000</v>
      </c>
      <c r="E37" s="10">
        <f t="shared" ref="E37" si="51">SUM(E38:E40)</f>
        <v>924514.3</v>
      </c>
      <c r="F37" s="10">
        <f t="shared" ref="F37" si="52">SUM(F38:F40)</f>
        <v>300000</v>
      </c>
      <c r="G37" s="10">
        <f t="shared" si="6"/>
        <v>-1000</v>
      </c>
      <c r="H37" s="65">
        <f t="shared" si="1"/>
        <v>99.667774086378742</v>
      </c>
      <c r="K37" s="46"/>
    </row>
    <row r="38" spans="1:11" ht="20.100000000000001" customHeight="1" x14ac:dyDescent="0.25">
      <c r="A38" s="11">
        <v>65264</v>
      </c>
      <c r="B38" s="11" t="s">
        <v>28</v>
      </c>
      <c r="C38" s="12">
        <v>200000</v>
      </c>
      <c r="D38" s="12">
        <v>200000</v>
      </c>
      <c r="E38" s="12">
        <v>196554.41</v>
      </c>
      <c r="F38" s="12">
        <v>200000</v>
      </c>
      <c r="G38" s="12">
        <f t="shared" si="6"/>
        <v>0</v>
      </c>
      <c r="H38" s="50">
        <f t="shared" si="1"/>
        <v>100</v>
      </c>
      <c r="K38" s="46"/>
    </row>
    <row r="39" spans="1:11" ht="20.100000000000001" customHeight="1" x14ac:dyDescent="0.25">
      <c r="A39" s="11">
        <v>65267</v>
      </c>
      <c r="B39" s="11" t="s">
        <v>29</v>
      </c>
      <c r="C39" s="12">
        <v>101000</v>
      </c>
      <c r="D39" s="12">
        <v>525000</v>
      </c>
      <c r="E39" s="12">
        <v>524049.97</v>
      </c>
      <c r="F39" s="12">
        <v>100000</v>
      </c>
      <c r="G39" s="12">
        <f t="shared" si="6"/>
        <v>-1000</v>
      </c>
      <c r="H39" s="50">
        <f t="shared" si="1"/>
        <v>99.009900990099013</v>
      </c>
      <c r="K39" s="46"/>
    </row>
    <row r="40" spans="1:11" ht="20.100000000000001" customHeight="1" x14ac:dyDescent="0.25">
      <c r="A40" s="11">
        <v>65269</v>
      </c>
      <c r="B40" s="11" t="s">
        <v>30</v>
      </c>
      <c r="C40" s="12"/>
      <c r="D40" s="12">
        <v>205000</v>
      </c>
      <c r="E40" s="12">
        <v>203909.92</v>
      </c>
      <c r="F40" s="12">
        <v>0</v>
      </c>
      <c r="G40" s="12">
        <f t="shared" si="6"/>
        <v>0</v>
      </c>
      <c r="H40" s="50" t="e">
        <f t="shared" si="1"/>
        <v>#DIV/0!</v>
      </c>
      <c r="K40" s="46"/>
    </row>
    <row r="41" spans="1:11" ht="20.100000000000001" customHeight="1" x14ac:dyDescent="0.25">
      <c r="A41" s="5">
        <v>66</v>
      </c>
      <c r="B41" s="5" t="s">
        <v>31</v>
      </c>
      <c r="C41" s="6">
        <f t="shared" ref="C41:D41" si="53">C42+C47</f>
        <v>59898000</v>
      </c>
      <c r="D41" s="6">
        <f t="shared" si="53"/>
        <v>77975000</v>
      </c>
      <c r="E41" s="6">
        <f t="shared" ref="E41" si="54">E42+E47</f>
        <v>69474440.470000014</v>
      </c>
      <c r="F41" s="6">
        <f t="shared" ref="F41" si="55">F42+F47</f>
        <v>77525000</v>
      </c>
      <c r="G41" s="6">
        <f t="shared" si="6"/>
        <v>17627000</v>
      </c>
      <c r="H41" s="63">
        <f t="shared" si="1"/>
        <v>129.42836154796487</v>
      </c>
      <c r="K41" s="46"/>
    </row>
    <row r="42" spans="1:11" ht="20.100000000000001" customHeight="1" x14ac:dyDescent="0.25">
      <c r="A42" s="7">
        <v>661</v>
      </c>
      <c r="B42" s="7" t="s">
        <v>32</v>
      </c>
      <c r="C42" s="8">
        <f t="shared" ref="C42:D42" si="56">C43+C45</f>
        <v>59898000</v>
      </c>
      <c r="D42" s="8">
        <f t="shared" si="56"/>
        <v>77350000</v>
      </c>
      <c r="E42" s="8">
        <f t="shared" ref="E42" si="57">E43+E45</f>
        <v>69047354.210000008</v>
      </c>
      <c r="F42" s="8">
        <f t="shared" ref="F42" si="58">F43+F45</f>
        <v>77525000</v>
      </c>
      <c r="G42" s="8">
        <f t="shared" si="6"/>
        <v>17627000</v>
      </c>
      <c r="H42" s="64">
        <f t="shared" si="1"/>
        <v>129.42836154796487</v>
      </c>
      <c r="K42" s="46"/>
    </row>
    <row r="43" spans="1:11" ht="20.100000000000001" customHeight="1" x14ac:dyDescent="0.25">
      <c r="A43" s="16">
        <v>6614</v>
      </c>
      <c r="B43" s="16" t="s">
        <v>33</v>
      </c>
      <c r="C43" s="17">
        <f t="shared" ref="C43:D43" si="59">C44</f>
        <v>0</v>
      </c>
      <c r="D43" s="17">
        <f t="shared" si="59"/>
        <v>25000</v>
      </c>
      <c r="E43" s="17">
        <f t="shared" ref="E43" si="60">E44</f>
        <v>13557.4</v>
      </c>
      <c r="F43" s="17">
        <f t="shared" ref="F43" si="61">F44</f>
        <v>25000</v>
      </c>
      <c r="G43" s="17">
        <f t="shared" si="6"/>
        <v>25000</v>
      </c>
      <c r="H43" s="70" t="e">
        <f t="shared" si="1"/>
        <v>#DIV/0!</v>
      </c>
      <c r="K43" s="46"/>
    </row>
    <row r="44" spans="1:11" ht="20.100000000000001" customHeight="1" x14ac:dyDescent="0.25">
      <c r="A44" s="11">
        <v>66141</v>
      </c>
      <c r="B44" s="11" t="s">
        <v>34</v>
      </c>
      <c r="C44" s="12"/>
      <c r="D44" s="12">
        <v>25000</v>
      </c>
      <c r="E44" s="12">
        <v>13557.4</v>
      </c>
      <c r="F44" s="12">
        <v>25000</v>
      </c>
      <c r="G44" s="12">
        <f t="shared" si="6"/>
        <v>25000</v>
      </c>
      <c r="H44" s="50" t="e">
        <f t="shared" si="1"/>
        <v>#DIV/0!</v>
      </c>
      <c r="K44" s="46"/>
    </row>
    <row r="45" spans="1:11" ht="20.100000000000001" customHeight="1" x14ac:dyDescent="0.25">
      <c r="A45" s="9">
        <v>6615</v>
      </c>
      <c r="B45" s="9" t="s">
        <v>33</v>
      </c>
      <c r="C45" s="10">
        <f t="shared" ref="C45:D45" si="62">C46</f>
        <v>59898000</v>
      </c>
      <c r="D45" s="10">
        <f t="shared" si="62"/>
        <v>77325000</v>
      </c>
      <c r="E45" s="10">
        <f t="shared" ref="E45" si="63">E46</f>
        <v>69033796.810000002</v>
      </c>
      <c r="F45" s="10">
        <f t="shared" ref="F45" si="64">F46</f>
        <v>77500000</v>
      </c>
      <c r="G45" s="10">
        <f t="shared" si="6"/>
        <v>17602000</v>
      </c>
      <c r="H45" s="65">
        <f t="shared" si="1"/>
        <v>129.38662392734315</v>
      </c>
      <c r="K45" s="46"/>
    </row>
    <row r="46" spans="1:11" ht="20.100000000000001" customHeight="1" x14ac:dyDescent="0.25">
      <c r="A46" s="11">
        <v>66151</v>
      </c>
      <c r="B46" s="11" t="s">
        <v>33</v>
      </c>
      <c r="C46" s="12">
        <v>59898000</v>
      </c>
      <c r="D46" s="12">
        <v>77325000</v>
      </c>
      <c r="E46" s="12">
        <v>69033796.810000002</v>
      </c>
      <c r="F46" s="12">
        <v>77500000</v>
      </c>
      <c r="G46" s="12">
        <f t="shared" si="6"/>
        <v>17602000</v>
      </c>
      <c r="H46" s="50">
        <f t="shared" si="1"/>
        <v>129.38662392734315</v>
      </c>
      <c r="K46" s="46"/>
    </row>
    <row r="47" spans="1:11" ht="20.100000000000001" customHeight="1" x14ac:dyDescent="0.25">
      <c r="A47" s="7">
        <v>663</v>
      </c>
      <c r="B47" s="7" t="s">
        <v>35</v>
      </c>
      <c r="C47" s="8">
        <f t="shared" ref="C47:D47" si="65">C48+C50</f>
        <v>0</v>
      </c>
      <c r="D47" s="8">
        <f t="shared" si="65"/>
        <v>625000</v>
      </c>
      <c r="E47" s="8">
        <f t="shared" ref="E47" si="66">E48+E50</f>
        <v>427086.26</v>
      </c>
      <c r="F47" s="8">
        <f t="shared" ref="F47" si="67">F48+F50</f>
        <v>0</v>
      </c>
      <c r="G47" s="8">
        <f t="shared" si="6"/>
        <v>0</v>
      </c>
      <c r="H47" s="64" t="e">
        <f t="shared" si="1"/>
        <v>#DIV/0!</v>
      </c>
      <c r="K47" s="46"/>
    </row>
    <row r="48" spans="1:11" ht="20.100000000000001" customHeight="1" x14ac:dyDescent="0.25">
      <c r="A48" s="9">
        <v>6631</v>
      </c>
      <c r="B48" s="9" t="s">
        <v>36</v>
      </c>
      <c r="C48" s="10">
        <f t="shared" ref="C48:D48" si="68">C49</f>
        <v>0</v>
      </c>
      <c r="D48" s="10">
        <f t="shared" si="68"/>
        <v>275000</v>
      </c>
      <c r="E48" s="10">
        <f t="shared" ref="E48" si="69">E49</f>
        <v>96619.77</v>
      </c>
      <c r="F48" s="10">
        <f t="shared" ref="F48" si="70">F49</f>
        <v>0</v>
      </c>
      <c r="G48" s="10">
        <f t="shared" si="6"/>
        <v>0</v>
      </c>
      <c r="H48" s="65" t="e">
        <f t="shared" si="1"/>
        <v>#DIV/0!</v>
      </c>
      <c r="K48" s="46"/>
    </row>
    <row r="49" spans="1:11" ht="20.100000000000001" customHeight="1" x14ac:dyDescent="0.25">
      <c r="A49" s="11">
        <v>66313</v>
      </c>
      <c r="B49" s="11" t="s">
        <v>37</v>
      </c>
      <c r="C49" s="12"/>
      <c r="D49" s="12">
        <v>275000</v>
      </c>
      <c r="E49" s="12">
        <v>96619.77</v>
      </c>
      <c r="F49" s="12">
        <v>0</v>
      </c>
      <c r="G49" s="12">
        <f t="shared" si="6"/>
        <v>0</v>
      </c>
      <c r="H49" s="50" t="e">
        <f t="shared" si="1"/>
        <v>#DIV/0!</v>
      </c>
      <c r="K49" s="46"/>
    </row>
    <row r="50" spans="1:11" ht="20.100000000000001" customHeight="1" x14ac:dyDescent="0.25">
      <c r="A50" s="9">
        <v>6632</v>
      </c>
      <c r="B50" s="9" t="s">
        <v>38</v>
      </c>
      <c r="C50" s="10">
        <f t="shared" ref="C50:D50" si="71">C51</f>
        <v>0</v>
      </c>
      <c r="D50" s="10">
        <f t="shared" si="71"/>
        <v>350000</v>
      </c>
      <c r="E50" s="10">
        <f t="shared" ref="E50" si="72">E51</f>
        <v>330466.49</v>
      </c>
      <c r="F50" s="10">
        <f t="shared" ref="F50" si="73">F51</f>
        <v>0</v>
      </c>
      <c r="G50" s="10">
        <f t="shared" si="6"/>
        <v>0</v>
      </c>
      <c r="H50" s="65" t="e">
        <f t="shared" si="1"/>
        <v>#DIV/0!</v>
      </c>
      <c r="K50" s="46"/>
    </row>
    <row r="51" spans="1:11" ht="20.100000000000001" customHeight="1" x14ac:dyDescent="0.25">
      <c r="A51" s="11">
        <v>66323</v>
      </c>
      <c r="B51" s="11" t="s">
        <v>39</v>
      </c>
      <c r="C51" s="12"/>
      <c r="D51" s="12">
        <v>350000</v>
      </c>
      <c r="E51" s="12">
        <v>330466.49</v>
      </c>
      <c r="F51" s="12">
        <v>0</v>
      </c>
      <c r="G51" s="12">
        <f t="shared" si="6"/>
        <v>0</v>
      </c>
      <c r="H51" s="50" t="e">
        <f t="shared" si="1"/>
        <v>#DIV/0!</v>
      </c>
      <c r="K51" s="46"/>
    </row>
    <row r="52" spans="1:11" ht="20.100000000000001" customHeight="1" x14ac:dyDescent="0.25">
      <c r="A52" s="5">
        <v>67</v>
      </c>
      <c r="B52" s="5" t="s">
        <v>40</v>
      </c>
      <c r="C52" s="6">
        <f t="shared" ref="C52:D52" si="74">C53+C58</f>
        <v>98915000</v>
      </c>
      <c r="D52" s="6">
        <f t="shared" si="74"/>
        <v>128495000</v>
      </c>
      <c r="E52" s="6">
        <f t="shared" ref="E52" si="75">E53+E58</f>
        <v>115745057.24000001</v>
      </c>
      <c r="F52" s="6">
        <f t="shared" ref="F52" si="76">F53+F58</f>
        <v>118740000</v>
      </c>
      <c r="G52" s="6">
        <f t="shared" si="6"/>
        <v>19825000</v>
      </c>
      <c r="H52" s="63">
        <f t="shared" si="1"/>
        <v>120.04246069857957</v>
      </c>
      <c r="K52" s="46"/>
    </row>
    <row r="53" spans="1:11" ht="20.100000000000001" customHeight="1" x14ac:dyDescent="0.25">
      <c r="A53" s="7">
        <v>671</v>
      </c>
      <c r="B53" s="7" t="s">
        <v>41</v>
      </c>
      <c r="C53" s="8">
        <f t="shared" ref="C53:D53" si="77">C54+C56</f>
        <v>9800000</v>
      </c>
      <c r="D53" s="8">
        <f t="shared" si="77"/>
        <v>3720000</v>
      </c>
      <c r="E53" s="8">
        <f t="shared" ref="E53" si="78">E54+E56</f>
        <v>295500</v>
      </c>
      <c r="F53" s="8">
        <f t="shared" ref="F53" si="79">F54+F56</f>
        <v>3740000</v>
      </c>
      <c r="G53" s="8">
        <f t="shared" si="6"/>
        <v>-6060000</v>
      </c>
      <c r="H53" s="64">
        <f t="shared" si="1"/>
        <v>38.163265306122454</v>
      </c>
      <c r="K53" s="46"/>
    </row>
    <row r="54" spans="1:11" ht="20.100000000000001" customHeight="1" x14ac:dyDescent="0.25">
      <c r="A54" s="9">
        <v>6711</v>
      </c>
      <c r="B54" s="9" t="s">
        <v>42</v>
      </c>
      <c r="C54" s="10">
        <f t="shared" ref="C54:D54" si="80">C55</f>
        <v>9800000</v>
      </c>
      <c r="D54" s="10">
        <f t="shared" si="80"/>
        <v>1220000</v>
      </c>
      <c r="E54" s="10">
        <f t="shared" ref="E54" si="81">E55</f>
        <v>295500</v>
      </c>
      <c r="F54" s="10">
        <f t="shared" ref="F54" si="82">F55</f>
        <v>2240000</v>
      </c>
      <c r="G54" s="10">
        <f t="shared" si="6"/>
        <v>-7560000</v>
      </c>
      <c r="H54" s="65">
        <f t="shared" si="1"/>
        <v>22.857142857142858</v>
      </c>
      <c r="K54" s="46"/>
    </row>
    <row r="55" spans="1:11" ht="20.100000000000001" customHeight="1" x14ac:dyDescent="0.25">
      <c r="A55" s="11">
        <v>67111</v>
      </c>
      <c r="B55" s="11" t="s">
        <v>42</v>
      </c>
      <c r="C55" s="12">
        <v>9800000</v>
      </c>
      <c r="D55" s="12">
        <v>1220000</v>
      </c>
      <c r="E55" s="12">
        <v>295500</v>
      </c>
      <c r="F55" s="12">
        <v>2240000</v>
      </c>
      <c r="G55" s="12">
        <f t="shared" si="6"/>
        <v>-7560000</v>
      </c>
      <c r="H55" s="50">
        <f t="shared" si="1"/>
        <v>22.857142857142858</v>
      </c>
      <c r="K55" s="46"/>
    </row>
    <row r="56" spans="1:11" ht="20.100000000000001" customHeight="1" x14ac:dyDescent="0.25">
      <c r="A56" s="9">
        <v>6712</v>
      </c>
      <c r="B56" s="9" t="s">
        <v>43</v>
      </c>
      <c r="C56" s="10">
        <f t="shared" ref="C56:D56" si="83">C57</f>
        <v>0</v>
      </c>
      <c r="D56" s="10">
        <f t="shared" si="83"/>
        <v>2500000</v>
      </c>
      <c r="E56" s="10">
        <f t="shared" ref="E56" si="84">E57</f>
        <v>0</v>
      </c>
      <c r="F56" s="10">
        <f t="shared" ref="F56" si="85">F57</f>
        <v>1500000</v>
      </c>
      <c r="G56" s="10">
        <f t="shared" si="6"/>
        <v>1500000</v>
      </c>
      <c r="H56" s="65" t="e">
        <f t="shared" si="1"/>
        <v>#DIV/0!</v>
      </c>
      <c r="K56" s="46"/>
    </row>
    <row r="57" spans="1:11" ht="20.100000000000001" customHeight="1" x14ac:dyDescent="0.25">
      <c r="A57" s="11">
        <v>67121</v>
      </c>
      <c r="B57" s="11" t="s">
        <v>43</v>
      </c>
      <c r="C57" s="12">
        <v>0</v>
      </c>
      <c r="D57" s="12">
        <v>2500000</v>
      </c>
      <c r="E57" s="12">
        <v>0</v>
      </c>
      <c r="F57" s="12">
        <v>1500000</v>
      </c>
      <c r="G57" s="12">
        <f t="shared" si="6"/>
        <v>1500000</v>
      </c>
      <c r="H57" s="50" t="e">
        <f t="shared" si="1"/>
        <v>#DIV/0!</v>
      </c>
      <c r="K57" s="46"/>
    </row>
    <row r="58" spans="1:11" ht="20.100000000000001" customHeight="1" x14ac:dyDescent="0.25">
      <c r="A58" s="7">
        <v>673</v>
      </c>
      <c r="B58" s="7" t="s">
        <v>44</v>
      </c>
      <c r="C58" s="8">
        <f t="shared" ref="C58:D59" si="86">C59</f>
        <v>89115000</v>
      </c>
      <c r="D58" s="8">
        <f t="shared" si="86"/>
        <v>124775000</v>
      </c>
      <c r="E58" s="8">
        <f t="shared" ref="E58:E59" si="87">E59</f>
        <v>115449557.24000001</v>
      </c>
      <c r="F58" s="8">
        <f t="shared" ref="F58:F59" si="88">F59</f>
        <v>115000000</v>
      </c>
      <c r="G58" s="8">
        <f t="shared" si="6"/>
        <v>25885000</v>
      </c>
      <c r="H58" s="64">
        <f t="shared" si="1"/>
        <v>129.04673736183582</v>
      </c>
      <c r="K58" s="46"/>
    </row>
    <row r="59" spans="1:11" ht="20.100000000000001" customHeight="1" x14ac:dyDescent="0.25">
      <c r="A59" s="9">
        <v>6731</v>
      </c>
      <c r="B59" s="9" t="s">
        <v>44</v>
      </c>
      <c r="C59" s="10">
        <f t="shared" si="86"/>
        <v>89115000</v>
      </c>
      <c r="D59" s="10">
        <f t="shared" si="86"/>
        <v>124775000</v>
      </c>
      <c r="E59" s="10">
        <f t="shared" si="87"/>
        <v>115449557.24000001</v>
      </c>
      <c r="F59" s="10">
        <f t="shared" si="88"/>
        <v>115000000</v>
      </c>
      <c r="G59" s="10">
        <f t="shared" si="6"/>
        <v>25885000</v>
      </c>
      <c r="H59" s="65">
        <f t="shared" si="1"/>
        <v>129.04673736183582</v>
      </c>
      <c r="K59" s="46"/>
    </row>
    <row r="60" spans="1:11" ht="20.100000000000001" customHeight="1" x14ac:dyDescent="0.25">
      <c r="A60" s="11">
        <v>67311</v>
      </c>
      <c r="B60" s="11" t="s">
        <v>44</v>
      </c>
      <c r="C60" s="12">
        <v>89115000</v>
      </c>
      <c r="D60" s="12">
        <v>124775000</v>
      </c>
      <c r="E60" s="12">
        <v>115449557.24000001</v>
      </c>
      <c r="F60" s="12">
        <v>115000000</v>
      </c>
      <c r="G60" s="12">
        <f t="shared" si="6"/>
        <v>25885000</v>
      </c>
      <c r="H60" s="50">
        <f t="shared" si="1"/>
        <v>129.04673736183582</v>
      </c>
      <c r="K60" s="4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8" scale="96" fitToHeight="0" orientation="landscape" r:id="rId1"/>
  <headerFooter>
    <oddHeader>&amp;LUpravno vijeće
27.12.2021.&amp;CFinancijski plan prihoda i rashoda za 2022. godinu&amp;R4. sjednica
Točka 4. dnevnog reda</oddHeader>
    <oddFooter>&amp;LNastavni zavod za javno zdravstvo "Dr. Andrija Štampar"&amp;C&amp;A&amp;R&amp;P/&amp;N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DE46-CA68-4395-B085-732CAA544C58}">
  <sheetPr>
    <pageSetUpPr fitToPage="1"/>
  </sheetPr>
  <dimension ref="A1:K213"/>
  <sheetViews>
    <sheetView workbookViewId="0">
      <selection activeCell="J6" sqref="J6"/>
    </sheetView>
  </sheetViews>
  <sheetFormatPr defaultRowHeight="15" x14ac:dyDescent="0.25"/>
  <cols>
    <col min="1" max="1" width="10.7109375" style="19" customWidth="1"/>
    <col min="2" max="2" width="65.7109375" style="18" customWidth="1"/>
    <col min="3" max="7" width="20.7109375" style="18" customWidth="1"/>
    <col min="8" max="8" width="20.7109375" style="44" customWidth="1"/>
    <col min="9" max="9" width="10.85546875" style="41" bestFit="1" customWidth="1"/>
    <col min="10" max="10" width="11.140625" style="41" bestFit="1" customWidth="1"/>
    <col min="11" max="11" width="10.140625" style="41" bestFit="1" customWidth="1"/>
    <col min="12" max="16384" width="9.140625" style="41"/>
  </cols>
  <sheetData>
    <row r="1" spans="1:11" ht="20.100000000000001" customHeight="1" thickBot="1" x14ac:dyDescent="0.3">
      <c r="A1" s="90" t="s">
        <v>296</v>
      </c>
      <c r="B1" s="90"/>
      <c r="C1" s="90"/>
      <c r="D1" s="90"/>
      <c r="E1" s="90"/>
      <c r="F1" s="90"/>
      <c r="G1" s="90"/>
      <c r="H1" s="90"/>
    </row>
    <row r="2" spans="1:11" ht="15.75" thickTop="1" x14ac:dyDescent="0.25"/>
    <row r="3" spans="1:11" ht="25.5" x14ac:dyDescent="0.25">
      <c r="A3" s="2" t="s">
        <v>0</v>
      </c>
      <c r="B3" s="2" t="s">
        <v>1</v>
      </c>
      <c r="C3" s="56" t="s">
        <v>298</v>
      </c>
      <c r="D3" s="56" t="s">
        <v>297</v>
      </c>
      <c r="E3" s="71" t="s">
        <v>45</v>
      </c>
      <c r="F3" s="56" t="s">
        <v>299</v>
      </c>
      <c r="G3" s="56" t="s">
        <v>46</v>
      </c>
      <c r="H3" s="60" t="s">
        <v>47</v>
      </c>
    </row>
    <row r="4" spans="1:11" ht="9.9499999999999993" customHeight="1" x14ac:dyDescent="0.25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55">
        <v>6</v>
      </c>
      <c r="G4" s="55">
        <v>7</v>
      </c>
      <c r="H4" s="55">
        <v>8</v>
      </c>
    </row>
    <row r="5" spans="1:11" ht="20.100000000000001" customHeight="1" x14ac:dyDescent="0.25">
      <c r="A5" s="21">
        <v>3</v>
      </c>
      <c r="B5" s="22" t="s">
        <v>48</v>
      </c>
      <c r="C5" s="23">
        <f>C6+C32+C193+C210+C206</f>
        <v>147079900</v>
      </c>
      <c r="D5" s="23">
        <f>D6+D32+D193+D210+D206</f>
        <v>200299443</v>
      </c>
      <c r="E5" s="23">
        <f>E6+E32+E193+E210+E206</f>
        <v>172644550.56900001</v>
      </c>
      <c r="F5" s="23">
        <f>F6+F32+F193+F210+F206</f>
        <v>181457800</v>
      </c>
      <c r="G5" s="23">
        <f>F5-C5</f>
        <v>34377900</v>
      </c>
      <c r="H5" s="45">
        <f>F5/C5*100</f>
        <v>123.37362209248171</v>
      </c>
      <c r="I5" s="46"/>
      <c r="J5" s="46"/>
      <c r="K5" s="46"/>
    </row>
    <row r="6" spans="1:11" ht="20.100000000000001" customHeight="1" x14ac:dyDescent="0.25">
      <c r="A6" s="24">
        <v>31</v>
      </c>
      <c r="B6" s="25" t="s">
        <v>49</v>
      </c>
      <c r="C6" s="26">
        <f t="shared" ref="C6" si="0">C7+C16+C25</f>
        <v>75099200</v>
      </c>
      <c r="D6" s="26">
        <f t="shared" ref="D6" si="1">D7+D16+D25</f>
        <v>101735000</v>
      </c>
      <c r="E6" s="26">
        <f t="shared" ref="E6" si="2">E7+E16+E25</f>
        <v>92437537.039000005</v>
      </c>
      <c r="F6" s="26">
        <f t="shared" ref="F6" si="3">F7+F16+F25</f>
        <v>98960000</v>
      </c>
      <c r="G6" s="26">
        <f t="shared" ref="G6:G69" si="4">F6-C6</f>
        <v>23860800</v>
      </c>
      <c r="H6" s="47">
        <f t="shared" ref="H6:H69" si="5">F6/C6*100</f>
        <v>131.77237573769094</v>
      </c>
      <c r="I6" s="46"/>
      <c r="K6" s="46"/>
    </row>
    <row r="7" spans="1:11" ht="20.100000000000001" customHeight="1" x14ac:dyDescent="0.25">
      <c r="A7" s="27">
        <v>311</v>
      </c>
      <c r="B7" s="28" t="s">
        <v>50</v>
      </c>
      <c r="C7" s="29">
        <f t="shared" ref="C7" si="6">C8+C12+C14+C10</f>
        <v>62948100</v>
      </c>
      <c r="D7" s="29">
        <f>D8+D12+D14+D10</f>
        <v>84150000</v>
      </c>
      <c r="E7" s="29">
        <f>E8+E12+E14+E10</f>
        <v>77071910.729000002</v>
      </c>
      <c r="F7" s="29">
        <f t="shared" ref="F7" si="7">F8+F12+F14+F10</f>
        <v>80515000</v>
      </c>
      <c r="G7" s="29">
        <f t="shared" si="4"/>
        <v>17566900</v>
      </c>
      <c r="H7" s="48">
        <f t="shared" si="5"/>
        <v>127.90695827197327</v>
      </c>
      <c r="I7" s="46"/>
      <c r="K7" s="46"/>
    </row>
    <row r="8" spans="1:11" ht="20.100000000000001" customHeight="1" x14ac:dyDescent="0.25">
      <c r="A8" s="30">
        <v>3111</v>
      </c>
      <c r="B8" s="31" t="s">
        <v>51</v>
      </c>
      <c r="C8" s="32">
        <f>C9</f>
        <v>58868500</v>
      </c>
      <c r="D8" s="32">
        <f>D9</f>
        <v>75070000</v>
      </c>
      <c r="E8" s="32">
        <f t="shared" ref="E8" si="8">E9</f>
        <v>68821202.289000005</v>
      </c>
      <c r="F8" s="32">
        <f t="shared" ref="F8" si="9">F9</f>
        <v>73000000</v>
      </c>
      <c r="G8" s="32">
        <f t="shared" si="4"/>
        <v>14131500</v>
      </c>
      <c r="H8" s="49">
        <f t="shared" si="5"/>
        <v>124.00519802610903</v>
      </c>
      <c r="I8" s="46"/>
      <c r="K8" s="46"/>
    </row>
    <row r="9" spans="1:11" ht="20.100000000000001" customHeight="1" x14ac:dyDescent="0.25">
      <c r="A9" s="33">
        <v>31111</v>
      </c>
      <c r="B9" s="11" t="s">
        <v>52</v>
      </c>
      <c r="C9" s="12">
        <v>58868500</v>
      </c>
      <c r="D9" s="12">
        <v>75070000</v>
      </c>
      <c r="E9" s="12">
        <v>68821202.289000005</v>
      </c>
      <c r="F9" s="12">
        <v>73000000</v>
      </c>
      <c r="G9" s="12">
        <f t="shared" si="4"/>
        <v>14131500</v>
      </c>
      <c r="H9" s="50">
        <f t="shared" si="5"/>
        <v>124.00519802610903</v>
      </c>
      <c r="I9" s="46"/>
      <c r="K9" s="46"/>
    </row>
    <row r="10" spans="1:11" ht="20.100000000000001" customHeight="1" x14ac:dyDescent="0.25">
      <c r="A10" s="30">
        <v>3113</v>
      </c>
      <c r="B10" s="31" t="s">
        <v>53</v>
      </c>
      <c r="C10" s="32">
        <f>C11</f>
        <v>0</v>
      </c>
      <c r="D10" s="32">
        <f t="shared" ref="D10:F10" si="10">D11</f>
        <v>10000</v>
      </c>
      <c r="E10" s="32">
        <f t="shared" si="10"/>
        <v>9907.39</v>
      </c>
      <c r="F10" s="32">
        <f t="shared" si="10"/>
        <v>0</v>
      </c>
      <c r="G10" s="32">
        <f t="shared" si="4"/>
        <v>0</v>
      </c>
      <c r="H10" s="49" t="e">
        <f t="shared" si="5"/>
        <v>#DIV/0!</v>
      </c>
      <c r="I10" s="46"/>
      <c r="K10" s="46"/>
    </row>
    <row r="11" spans="1:11" ht="20.100000000000001" customHeight="1" x14ac:dyDescent="0.25">
      <c r="A11" s="33" t="s">
        <v>54</v>
      </c>
      <c r="B11" s="11" t="s">
        <v>53</v>
      </c>
      <c r="C11" s="12">
        <v>0</v>
      </c>
      <c r="D11" s="12">
        <v>10000</v>
      </c>
      <c r="E11" s="12">
        <v>9907.39</v>
      </c>
      <c r="F11" s="12">
        <v>0</v>
      </c>
      <c r="G11" s="12">
        <f t="shared" si="4"/>
        <v>0</v>
      </c>
      <c r="H11" s="50" t="e">
        <f t="shared" si="5"/>
        <v>#DIV/0!</v>
      </c>
      <c r="I11" s="46"/>
      <c r="K11" s="46"/>
    </row>
    <row r="12" spans="1:11" ht="20.100000000000001" customHeight="1" x14ac:dyDescent="0.25">
      <c r="A12" s="30">
        <v>3112</v>
      </c>
      <c r="B12" s="31" t="s">
        <v>55</v>
      </c>
      <c r="C12" s="32">
        <f>C13</f>
        <v>31900</v>
      </c>
      <c r="D12" s="32">
        <f t="shared" ref="D12:F12" si="11">D13</f>
        <v>20000</v>
      </c>
      <c r="E12" s="32">
        <f t="shared" si="11"/>
        <v>18937.39</v>
      </c>
      <c r="F12" s="32">
        <f t="shared" si="11"/>
        <v>15000</v>
      </c>
      <c r="G12" s="32">
        <f t="shared" si="4"/>
        <v>-16900</v>
      </c>
      <c r="H12" s="49">
        <f t="shared" si="5"/>
        <v>47.021943573667713</v>
      </c>
      <c r="I12" s="46"/>
      <c r="K12" s="46"/>
    </row>
    <row r="13" spans="1:11" ht="20.100000000000001" customHeight="1" x14ac:dyDescent="0.25">
      <c r="A13" s="33">
        <v>31124</v>
      </c>
      <c r="B13" s="11" t="s">
        <v>56</v>
      </c>
      <c r="C13" s="12">
        <v>31900</v>
      </c>
      <c r="D13" s="12">
        <v>20000</v>
      </c>
      <c r="E13" s="12">
        <v>18937.39</v>
      </c>
      <c r="F13" s="12">
        <v>15000</v>
      </c>
      <c r="G13" s="12">
        <f t="shared" si="4"/>
        <v>-16900</v>
      </c>
      <c r="H13" s="50">
        <f t="shared" si="5"/>
        <v>47.021943573667713</v>
      </c>
      <c r="I13" s="46"/>
      <c r="K13" s="46"/>
    </row>
    <row r="14" spans="1:11" ht="20.100000000000001" customHeight="1" x14ac:dyDescent="0.25">
      <c r="A14" s="30">
        <v>3113</v>
      </c>
      <c r="B14" s="31" t="s">
        <v>57</v>
      </c>
      <c r="C14" s="32">
        <f>C15</f>
        <v>4047700</v>
      </c>
      <c r="D14" s="32">
        <f t="shared" ref="D14:F14" si="12">D15</f>
        <v>9050000</v>
      </c>
      <c r="E14" s="32">
        <f t="shared" si="12"/>
        <v>8221863.6600000001</v>
      </c>
      <c r="F14" s="32">
        <f t="shared" si="12"/>
        <v>7500000</v>
      </c>
      <c r="G14" s="32">
        <f t="shared" si="4"/>
        <v>3452300</v>
      </c>
      <c r="H14" s="49">
        <f t="shared" si="5"/>
        <v>185.29041183882205</v>
      </c>
      <c r="I14" s="46"/>
      <c r="K14" s="46"/>
    </row>
    <row r="15" spans="1:11" ht="20.100000000000001" customHeight="1" x14ac:dyDescent="0.25">
      <c r="A15" s="33">
        <v>31131</v>
      </c>
      <c r="B15" s="11" t="s">
        <v>57</v>
      </c>
      <c r="C15" s="12">
        <v>4047700</v>
      </c>
      <c r="D15" s="12">
        <v>9050000</v>
      </c>
      <c r="E15" s="12">
        <v>8221863.6600000001</v>
      </c>
      <c r="F15" s="12">
        <v>7500000</v>
      </c>
      <c r="G15" s="12">
        <f t="shared" si="4"/>
        <v>3452300</v>
      </c>
      <c r="H15" s="50">
        <f t="shared" si="5"/>
        <v>185.29041183882205</v>
      </c>
      <c r="I15" s="46"/>
      <c r="K15" s="46"/>
    </row>
    <row r="16" spans="1:11" ht="20.100000000000001" customHeight="1" x14ac:dyDescent="0.25">
      <c r="A16" s="27">
        <v>312</v>
      </c>
      <c r="B16" s="28" t="s">
        <v>58</v>
      </c>
      <c r="C16" s="29">
        <f>C17</f>
        <v>2424000</v>
      </c>
      <c r="D16" s="29">
        <f t="shared" ref="D16:F16" si="13">D17</f>
        <v>4650000</v>
      </c>
      <c r="E16" s="29">
        <f t="shared" si="13"/>
        <v>3520890.31</v>
      </c>
      <c r="F16" s="29">
        <f t="shared" si="13"/>
        <v>5995000</v>
      </c>
      <c r="G16" s="29">
        <f t="shared" si="4"/>
        <v>3571000</v>
      </c>
      <c r="H16" s="48">
        <f t="shared" si="5"/>
        <v>247.31848184818483</v>
      </c>
      <c r="I16" s="46"/>
      <c r="K16" s="46"/>
    </row>
    <row r="17" spans="1:11" ht="20.100000000000001" customHeight="1" x14ac:dyDescent="0.25">
      <c r="A17" s="30">
        <v>3121</v>
      </c>
      <c r="B17" s="31" t="s">
        <v>58</v>
      </c>
      <c r="C17" s="32">
        <f>SUM(C18:C24)</f>
        <v>2424000</v>
      </c>
      <c r="D17" s="32">
        <f t="shared" ref="D17:F17" si="14">SUM(D18:D24)</f>
        <v>4650000</v>
      </c>
      <c r="E17" s="32">
        <f t="shared" si="14"/>
        <v>3520890.31</v>
      </c>
      <c r="F17" s="32">
        <f t="shared" si="14"/>
        <v>5995000</v>
      </c>
      <c r="G17" s="32">
        <f t="shared" si="4"/>
        <v>3571000</v>
      </c>
      <c r="H17" s="49">
        <f t="shared" si="5"/>
        <v>247.31848184818483</v>
      </c>
      <c r="I17" s="46"/>
      <c r="K17" s="46"/>
    </row>
    <row r="18" spans="1:11" ht="20.100000000000001" customHeight="1" x14ac:dyDescent="0.25">
      <c r="A18" s="33">
        <v>31211</v>
      </c>
      <c r="B18" s="11" t="s">
        <v>59</v>
      </c>
      <c r="C18" s="12">
        <v>804000</v>
      </c>
      <c r="D18" s="12">
        <v>1650000</v>
      </c>
      <c r="E18" s="12">
        <v>1641113.84</v>
      </c>
      <c r="F18" s="43">
        <v>1500000</v>
      </c>
      <c r="G18" s="12">
        <f t="shared" si="4"/>
        <v>696000</v>
      </c>
      <c r="H18" s="50">
        <f t="shared" si="5"/>
        <v>186.56716417910448</v>
      </c>
      <c r="I18" s="46"/>
      <c r="K18" s="46"/>
    </row>
    <row r="19" spans="1:11" ht="20.100000000000001" customHeight="1" x14ac:dyDescent="0.25">
      <c r="A19" s="33">
        <v>31212</v>
      </c>
      <c r="B19" s="11" t="s">
        <v>60</v>
      </c>
      <c r="C19" s="12">
        <v>300000</v>
      </c>
      <c r="D19" s="12">
        <v>1000000</v>
      </c>
      <c r="E19" s="12">
        <v>241175.28999999998</v>
      </c>
      <c r="F19" s="12">
        <v>1000000</v>
      </c>
      <c r="G19" s="12">
        <f t="shared" si="4"/>
        <v>700000</v>
      </c>
      <c r="H19" s="50">
        <f t="shared" si="5"/>
        <v>333.33333333333337</v>
      </c>
      <c r="I19" s="46"/>
      <c r="K19" s="46"/>
    </row>
    <row r="20" spans="1:11" ht="20.100000000000001" customHeight="1" x14ac:dyDescent="0.25">
      <c r="A20" s="33">
        <v>31213</v>
      </c>
      <c r="B20" s="11" t="s">
        <v>61</v>
      </c>
      <c r="C20" s="12">
        <v>320000</v>
      </c>
      <c r="D20" s="12">
        <v>435000</v>
      </c>
      <c r="E20" s="12">
        <v>270000</v>
      </c>
      <c r="F20" s="12">
        <v>435000</v>
      </c>
      <c r="G20" s="12">
        <f t="shared" si="4"/>
        <v>115000</v>
      </c>
      <c r="H20" s="50">
        <f t="shared" si="5"/>
        <v>135.9375</v>
      </c>
      <c r="I20" s="46"/>
      <c r="K20" s="46"/>
    </row>
    <row r="21" spans="1:11" ht="20.100000000000001" customHeight="1" x14ac:dyDescent="0.25">
      <c r="A21" s="33">
        <v>31214</v>
      </c>
      <c r="B21" s="11" t="s">
        <v>62</v>
      </c>
      <c r="C21" s="12">
        <v>120000</v>
      </c>
      <c r="D21" s="12">
        <v>185000</v>
      </c>
      <c r="E21" s="12">
        <v>175496.93</v>
      </c>
      <c r="F21" s="12">
        <v>185000</v>
      </c>
      <c r="G21" s="12">
        <f t="shared" si="4"/>
        <v>65000</v>
      </c>
      <c r="H21" s="50">
        <f t="shared" si="5"/>
        <v>154.16666666666669</v>
      </c>
      <c r="I21" s="46"/>
      <c r="K21" s="46"/>
    </row>
    <row r="22" spans="1:11" ht="20.100000000000001" customHeight="1" x14ac:dyDescent="0.25">
      <c r="A22" s="33">
        <v>31215</v>
      </c>
      <c r="B22" s="11" t="s">
        <v>63</v>
      </c>
      <c r="C22" s="12">
        <v>220000</v>
      </c>
      <c r="D22" s="12">
        <v>150000</v>
      </c>
      <c r="E22" s="12">
        <v>135402.38</v>
      </c>
      <c r="F22" s="12">
        <v>150000</v>
      </c>
      <c r="G22" s="12">
        <f t="shared" si="4"/>
        <v>-70000</v>
      </c>
      <c r="H22" s="50">
        <f t="shared" si="5"/>
        <v>68.181818181818173</v>
      </c>
      <c r="I22" s="46"/>
      <c r="K22" s="46"/>
    </row>
    <row r="23" spans="1:11" ht="20.100000000000001" customHeight="1" x14ac:dyDescent="0.25">
      <c r="A23" s="33">
        <v>31216</v>
      </c>
      <c r="B23" s="11" t="s">
        <v>64</v>
      </c>
      <c r="C23" s="12">
        <v>660000</v>
      </c>
      <c r="D23" s="12">
        <v>725000</v>
      </c>
      <c r="E23" s="12">
        <v>718920</v>
      </c>
      <c r="F23" s="12">
        <v>725000</v>
      </c>
      <c r="G23" s="12">
        <f t="shared" si="4"/>
        <v>65000</v>
      </c>
      <c r="H23" s="50">
        <f t="shared" si="5"/>
        <v>109.84848484848484</v>
      </c>
      <c r="I23" s="46"/>
      <c r="K23" s="46"/>
    </row>
    <row r="24" spans="1:11" ht="20.100000000000001" customHeight="1" x14ac:dyDescent="0.25">
      <c r="A24" s="33" t="s">
        <v>65</v>
      </c>
      <c r="B24" s="11" t="s">
        <v>66</v>
      </c>
      <c r="C24" s="12"/>
      <c r="D24" s="12">
        <v>505000</v>
      </c>
      <c r="E24" s="12">
        <v>338781.87</v>
      </c>
      <c r="F24" s="12">
        <v>2000000</v>
      </c>
      <c r="G24" s="12">
        <f t="shared" si="4"/>
        <v>2000000</v>
      </c>
      <c r="H24" s="50" t="e">
        <f t="shared" si="5"/>
        <v>#DIV/0!</v>
      </c>
      <c r="I24" s="46"/>
      <c r="K24" s="46"/>
    </row>
    <row r="25" spans="1:11" ht="20.100000000000001" customHeight="1" x14ac:dyDescent="0.25">
      <c r="A25" s="27">
        <v>313</v>
      </c>
      <c r="B25" s="28" t="s">
        <v>67</v>
      </c>
      <c r="C25" s="29">
        <f>C26+C29</f>
        <v>9727100</v>
      </c>
      <c r="D25" s="29">
        <f t="shared" ref="D25:F25" si="15">D26+D29</f>
        <v>12935000</v>
      </c>
      <c r="E25" s="29">
        <f t="shared" si="15"/>
        <v>11844736</v>
      </c>
      <c r="F25" s="29">
        <f t="shared" si="15"/>
        <v>12450000</v>
      </c>
      <c r="G25" s="29">
        <f t="shared" si="4"/>
        <v>2722900</v>
      </c>
      <c r="H25" s="48">
        <f t="shared" si="5"/>
        <v>127.99292697720801</v>
      </c>
      <c r="I25" s="46"/>
      <c r="K25" s="46"/>
    </row>
    <row r="26" spans="1:11" ht="20.100000000000001" customHeight="1" x14ac:dyDescent="0.25">
      <c r="A26" s="30">
        <v>3132</v>
      </c>
      <c r="B26" s="31" t="s">
        <v>68</v>
      </c>
      <c r="C26" s="32">
        <f>SUM(C27:C28)</f>
        <v>9727100</v>
      </c>
      <c r="D26" s="32">
        <f t="shared" ref="D26:F26" si="16">SUM(D27:D28)</f>
        <v>12932000</v>
      </c>
      <c r="E26" s="32">
        <f t="shared" si="16"/>
        <v>11842127.23</v>
      </c>
      <c r="F26" s="32">
        <f t="shared" si="16"/>
        <v>12450000</v>
      </c>
      <c r="G26" s="32">
        <f t="shared" si="4"/>
        <v>2722900</v>
      </c>
      <c r="H26" s="49">
        <f t="shared" si="5"/>
        <v>127.99292697720801</v>
      </c>
      <c r="I26" s="46"/>
      <c r="K26" s="46"/>
    </row>
    <row r="27" spans="1:11" ht="20.100000000000001" customHeight="1" x14ac:dyDescent="0.25">
      <c r="A27" s="33">
        <v>31321</v>
      </c>
      <c r="B27" s="11" t="s">
        <v>68</v>
      </c>
      <c r="C27" s="12">
        <v>9727100</v>
      </c>
      <c r="D27" s="12">
        <v>12930000</v>
      </c>
      <c r="E27" s="12">
        <v>11840174.460000001</v>
      </c>
      <c r="F27" s="12">
        <v>12450000</v>
      </c>
      <c r="G27" s="12">
        <f t="shared" si="4"/>
        <v>2722900</v>
      </c>
      <c r="H27" s="50">
        <f t="shared" si="5"/>
        <v>127.99292697720801</v>
      </c>
      <c r="I27" s="46"/>
      <c r="K27" s="46"/>
    </row>
    <row r="28" spans="1:11" ht="20.100000000000001" customHeight="1" x14ac:dyDescent="0.25">
      <c r="A28" s="33">
        <v>31322</v>
      </c>
      <c r="B28" s="11" t="s">
        <v>69</v>
      </c>
      <c r="C28" s="12">
        <v>0</v>
      </c>
      <c r="D28" s="12">
        <v>2000</v>
      </c>
      <c r="E28" s="12">
        <v>1952.77</v>
      </c>
      <c r="F28" s="12">
        <v>0</v>
      </c>
      <c r="G28" s="12">
        <f t="shared" si="4"/>
        <v>0</v>
      </c>
      <c r="H28" s="50" t="e">
        <f t="shared" si="5"/>
        <v>#DIV/0!</v>
      </c>
      <c r="I28" s="46"/>
      <c r="K28" s="46"/>
    </row>
    <row r="29" spans="1:11" ht="20.100000000000001" customHeight="1" x14ac:dyDescent="0.25">
      <c r="A29" s="30">
        <v>3133</v>
      </c>
      <c r="B29" s="31" t="s">
        <v>70</v>
      </c>
      <c r="C29" s="32">
        <f>SUM(C30:C31)</f>
        <v>0</v>
      </c>
      <c r="D29" s="32">
        <f t="shared" ref="D29:F29" si="17">SUM(D30:D31)</f>
        <v>3000</v>
      </c>
      <c r="E29" s="32">
        <f t="shared" si="17"/>
        <v>2608.77</v>
      </c>
      <c r="F29" s="32">
        <f t="shared" si="17"/>
        <v>0</v>
      </c>
      <c r="G29" s="32">
        <f t="shared" si="4"/>
        <v>0</v>
      </c>
      <c r="H29" s="49" t="e">
        <f t="shared" si="5"/>
        <v>#DIV/0!</v>
      </c>
      <c r="I29" s="46"/>
      <c r="K29" s="46"/>
    </row>
    <row r="30" spans="1:11" ht="20.100000000000001" customHeight="1" x14ac:dyDescent="0.25">
      <c r="A30" s="33">
        <v>31332</v>
      </c>
      <c r="B30" s="11" t="s">
        <v>70</v>
      </c>
      <c r="C30" s="12">
        <v>0</v>
      </c>
      <c r="D30" s="12">
        <v>0</v>
      </c>
      <c r="E30" s="12">
        <v>0</v>
      </c>
      <c r="F30" s="12">
        <v>0</v>
      </c>
      <c r="G30" s="12">
        <f t="shared" si="4"/>
        <v>0</v>
      </c>
      <c r="H30" s="50" t="e">
        <f t="shared" si="5"/>
        <v>#DIV/0!</v>
      </c>
      <c r="I30" s="46"/>
      <c r="K30" s="46"/>
    </row>
    <row r="31" spans="1:11" ht="20.100000000000001" customHeight="1" x14ac:dyDescent="0.25">
      <c r="A31" s="33">
        <v>31333</v>
      </c>
      <c r="B31" s="11" t="s">
        <v>71</v>
      </c>
      <c r="C31" s="12">
        <v>0</v>
      </c>
      <c r="D31" s="12">
        <v>3000</v>
      </c>
      <c r="E31" s="12">
        <v>2608.77</v>
      </c>
      <c r="F31" s="12">
        <v>0</v>
      </c>
      <c r="G31" s="12">
        <f t="shared" si="4"/>
        <v>0</v>
      </c>
      <c r="H31" s="50" t="e">
        <f t="shared" si="5"/>
        <v>#DIV/0!</v>
      </c>
      <c r="I31" s="46"/>
      <c r="K31" s="46"/>
    </row>
    <row r="32" spans="1:11" ht="20.100000000000001" customHeight="1" x14ac:dyDescent="0.25">
      <c r="A32" s="24">
        <v>32</v>
      </c>
      <c r="B32" s="25" t="s">
        <v>72</v>
      </c>
      <c r="C32" s="26">
        <f>C33+C49+C95+C163+C167</f>
        <v>71330700</v>
      </c>
      <c r="D32" s="26">
        <f>D33+D49+D95+D163+D167</f>
        <v>96804443</v>
      </c>
      <c r="E32" s="26">
        <f>E33+E49+E95+E163+E167</f>
        <v>79341433.849999994</v>
      </c>
      <c r="F32" s="26">
        <f>F33+F49+F95+F163+F167</f>
        <v>81472800</v>
      </c>
      <c r="G32" s="26">
        <f t="shared" si="4"/>
        <v>10142100</v>
      </c>
      <c r="H32" s="47">
        <f t="shared" si="5"/>
        <v>114.21842208193667</v>
      </c>
      <c r="I32" s="46"/>
      <c r="K32" s="46"/>
    </row>
    <row r="33" spans="1:11" ht="20.100000000000001" customHeight="1" x14ac:dyDescent="0.25">
      <c r="A33" s="27">
        <v>321</v>
      </c>
      <c r="B33" s="28" t="s">
        <v>73</v>
      </c>
      <c r="C33" s="29">
        <f>C34+C42+C44+C47</f>
        <v>2238600</v>
      </c>
      <c r="D33" s="29">
        <f t="shared" ref="D33:F33" si="18">D34+D42+D44+D47</f>
        <v>2245000</v>
      </c>
      <c r="E33" s="29">
        <f t="shared" si="18"/>
        <v>2051848.0599999998</v>
      </c>
      <c r="F33" s="29">
        <f t="shared" si="18"/>
        <v>2245000</v>
      </c>
      <c r="G33" s="29">
        <f t="shared" si="4"/>
        <v>6400</v>
      </c>
      <c r="H33" s="48">
        <f t="shared" si="5"/>
        <v>100.28589296881979</v>
      </c>
      <c r="I33" s="46"/>
      <c r="K33" s="46"/>
    </row>
    <row r="34" spans="1:11" ht="20.100000000000001" customHeight="1" x14ac:dyDescent="0.25">
      <c r="A34" s="30">
        <v>3211</v>
      </c>
      <c r="B34" s="31" t="s">
        <v>74</v>
      </c>
      <c r="C34" s="32">
        <f>SUM(C35:C41)</f>
        <v>590000</v>
      </c>
      <c r="D34" s="32">
        <f t="shared" ref="D34:F34" si="19">SUM(D35:D41)</f>
        <v>280000</v>
      </c>
      <c r="E34" s="32">
        <f t="shared" si="19"/>
        <v>255217.14</v>
      </c>
      <c r="F34" s="32">
        <f t="shared" si="19"/>
        <v>280000</v>
      </c>
      <c r="G34" s="32">
        <f t="shared" si="4"/>
        <v>-310000</v>
      </c>
      <c r="H34" s="49">
        <f t="shared" si="5"/>
        <v>47.457627118644069</v>
      </c>
      <c r="I34" s="46"/>
      <c r="K34" s="46"/>
    </row>
    <row r="35" spans="1:11" ht="20.100000000000001" customHeight="1" x14ac:dyDescent="0.25">
      <c r="A35" s="33">
        <v>32111</v>
      </c>
      <c r="B35" s="11" t="s">
        <v>75</v>
      </c>
      <c r="C35" s="12">
        <v>100000</v>
      </c>
      <c r="D35" s="12">
        <v>125000</v>
      </c>
      <c r="E35" s="12">
        <v>110100</v>
      </c>
      <c r="F35" s="12">
        <v>125000</v>
      </c>
      <c r="G35" s="12">
        <f t="shared" si="4"/>
        <v>25000</v>
      </c>
      <c r="H35" s="50">
        <f t="shared" si="5"/>
        <v>125</v>
      </c>
      <c r="I35" s="46"/>
      <c r="K35" s="46"/>
    </row>
    <row r="36" spans="1:11" ht="20.100000000000001" customHeight="1" x14ac:dyDescent="0.25">
      <c r="A36" s="33">
        <v>32112</v>
      </c>
      <c r="B36" s="11" t="s">
        <v>76</v>
      </c>
      <c r="C36" s="12">
        <v>120000</v>
      </c>
      <c r="D36" s="12">
        <v>20000</v>
      </c>
      <c r="E36" s="12">
        <v>19269.830000000002</v>
      </c>
      <c r="F36" s="12">
        <v>20000</v>
      </c>
      <c r="G36" s="12">
        <f t="shared" si="4"/>
        <v>-100000</v>
      </c>
      <c r="H36" s="50">
        <f t="shared" si="5"/>
        <v>16.666666666666664</v>
      </c>
      <c r="I36" s="46"/>
      <c r="K36" s="46"/>
    </row>
    <row r="37" spans="1:11" ht="20.100000000000001" customHeight="1" x14ac:dyDescent="0.25">
      <c r="A37" s="33">
        <v>32113</v>
      </c>
      <c r="B37" s="11" t="s">
        <v>77</v>
      </c>
      <c r="C37" s="12">
        <v>125000</v>
      </c>
      <c r="D37" s="12">
        <v>125000</v>
      </c>
      <c r="E37" s="12">
        <v>117115.49</v>
      </c>
      <c r="F37" s="12">
        <v>125000</v>
      </c>
      <c r="G37" s="12">
        <f t="shared" si="4"/>
        <v>0</v>
      </c>
      <c r="H37" s="50">
        <f t="shared" si="5"/>
        <v>100</v>
      </c>
      <c r="I37" s="46"/>
      <c r="K37" s="46"/>
    </row>
    <row r="38" spans="1:11" ht="20.100000000000001" customHeight="1" x14ac:dyDescent="0.25">
      <c r="A38" s="33">
        <v>32114</v>
      </c>
      <c r="B38" s="11" t="s">
        <v>78</v>
      </c>
      <c r="C38" s="12">
        <v>115000</v>
      </c>
      <c r="D38" s="12">
        <v>0</v>
      </c>
      <c r="E38" s="12">
        <v>919.5</v>
      </c>
      <c r="F38" s="12">
        <v>0</v>
      </c>
      <c r="G38" s="12">
        <f t="shared" si="4"/>
        <v>-115000</v>
      </c>
      <c r="H38" s="50">
        <f t="shared" si="5"/>
        <v>0</v>
      </c>
      <c r="I38" s="46"/>
      <c r="K38" s="46"/>
    </row>
    <row r="39" spans="1:11" ht="20.100000000000001" customHeight="1" x14ac:dyDescent="0.25">
      <c r="A39" s="33">
        <v>32115</v>
      </c>
      <c r="B39" s="11" t="s">
        <v>79</v>
      </c>
      <c r="C39" s="12">
        <v>10000</v>
      </c>
      <c r="D39" s="12">
        <v>5000</v>
      </c>
      <c r="E39" s="12">
        <v>3806.1</v>
      </c>
      <c r="F39" s="12">
        <v>5000</v>
      </c>
      <c r="G39" s="12">
        <f t="shared" si="4"/>
        <v>-5000</v>
      </c>
      <c r="H39" s="50">
        <f t="shared" si="5"/>
        <v>50</v>
      </c>
      <c r="I39" s="46"/>
      <c r="K39" s="46"/>
    </row>
    <row r="40" spans="1:11" ht="20.100000000000001" customHeight="1" x14ac:dyDescent="0.25">
      <c r="A40" s="33">
        <v>32116</v>
      </c>
      <c r="B40" s="11" t="s">
        <v>80</v>
      </c>
      <c r="C40" s="12">
        <v>115000</v>
      </c>
      <c r="D40" s="12">
        <v>2000</v>
      </c>
      <c r="E40" s="12">
        <v>1257.8800000000001</v>
      </c>
      <c r="F40" s="12">
        <v>2000</v>
      </c>
      <c r="G40" s="12">
        <f t="shared" si="4"/>
        <v>-113000</v>
      </c>
      <c r="H40" s="50">
        <f t="shared" si="5"/>
        <v>1.7391304347826086</v>
      </c>
      <c r="I40" s="46"/>
      <c r="K40" s="46"/>
    </row>
    <row r="41" spans="1:11" ht="20.100000000000001" customHeight="1" x14ac:dyDescent="0.25">
      <c r="A41" s="33">
        <v>32119</v>
      </c>
      <c r="B41" s="11" t="s">
        <v>81</v>
      </c>
      <c r="C41" s="12">
        <v>5000</v>
      </c>
      <c r="D41" s="12">
        <v>3000</v>
      </c>
      <c r="E41" s="12">
        <v>2748.34</v>
      </c>
      <c r="F41" s="12">
        <v>3000</v>
      </c>
      <c r="G41" s="12">
        <f t="shared" si="4"/>
        <v>-2000</v>
      </c>
      <c r="H41" s="50">
        <f t="shared" si="5"/>
        <v>60</v>
      </c>
      <c r="I41" s="46"/>
      <c r="K41" s="46"/>
    </row>
    <row r="42" spans="1:11" ht="20.100000000000001" customHeight="1" x14ac:dyDescent="0.25">
      <c r="A42" s="30">
        <v>3212</v>
      </c>
      <c r="B42" s="31" t="s">
        <v>82</v>
      </c>
      <c r="C42" s="32">
        <f>C43</f>
        <v>1466500</v>
      </c>
      <c r="D42" s="32">
        <f t="shared" ref="D42:F42" si="20">D43</f>
        <v>1650000</v>
      </c>
      <c r="E42" s="32">
        <f t="shared" si="20"/>
        <v>1498953.7</v>
      </c>
      <c r="F42" s="32">
        <f t="shared" si="20"/>
        <v>1650000</v>
      </c>
      <c r="G42" s="32">
        <f t="shared" si="4"/>
        <v>183500</v>
      </c>
      <c r="H42" s="49">
        <f t="shared" si="5"/>
        <v>112.51278554381179</v>
      </c>
      <c r="I42" s="46"/>
      <c r="K42" s="46"/>
    </row>
    <row r="43" spans="1:11" ht="20.100000000000001" customHeight="1" x14ac:dyDescent="0.25">
      <c r="A43" s="33">
        <v>32121</v>
      </c>
      <c r="B43" s="11" t="s">
        <v>83</v>
      </c>
      <c r="C43" s="12">
        <v>1466500</v>
      </c>
      <c r="D43" s="12">
        <v>1650000</v>
      </c>
      <c r="E43" s="12">
        <v>1498953.7</v>
      </c>
      <c r="F43" s="12">
        <v>1650000</v>
      </c>
      <c r="G43" s="12">
        <f t="shared" si="4"/>
        <v>183500</v>
      </c>
      <c r="H43" s="50">
        <f t="shared" si="5"/>
        <v>112.51278554381179</v>
      </c>
      <c r="I43" s="46"/>
      <c r="K43" s="46"/>
    </row>
    <row r="44" spans="1:11" ht="20.100000000000001" customHeight="1" x14ac:dyDescent="0.25">
      <c r="A44" s="30">
        <v>3213</v>
      </c>
      <c r="B44" s="31" t="s">
        <v>84</v>
      </c>
      <c r="C44" s="32">
        <f>SUM(C45:C46)</f>
        <v>160000</v>
      </c>
      <c r="D44" s="32">
        <f t="shared" ref="D44:F44" si="21">SUM(D45:D46)</f>
        <v>285000</v>
      </c>
      <c r="E44" s="32">
        <f t="shared" si="21"/>
        <v>270121.21999999997</v>
      </c>
      <c r="F44" s="32">
        <f t="shared" si="21"/>
        <v>285000</v>
      </c>
      <c r="G44" s="32">
        <f t="shared" si="4"/>
        <v>125000</v>
      </c>
      <c r="H44" s="49">
        <f t="shared" si="5"/>
        <v>178.125</v>
      </c>
      <c r="I44" s="46"/>
      <c r="K44" s="46"/>
    </row>
    <row r="45" spans="1:11" ht="20.100000000000001" customHeight="1" x14ac:dyDescent="0.25">
      <c r="A45" s="33">
        <v>32131</v>
      </c>
      <c r="B45" s="11" t="s">
        <v>85</v>
      </c>
      <c r="C45" s="12">
        <v>70000</v>
      </c>
      <c r="D45" s="12">
        <v>110000</v>
      </c>
      <c r="E45" s="12">
        <v>104269.6</v>
      </c>
      <c r="F45" s="12">
        <v>110000</v>
      </c>
      <c r="G45" s="12">
        <f t="shared" si="4"/>
        <v>40000</v>
      </c>
      <c r="H45" s="50">
        <f t="shared" si="5"/>
        <v>157.14285714285714</v>
      </c>
      <c r="I45" s="46"/>
      <c r="K45" s="46"/>
    </row>
    <row r="46" spans="1:11" ht="20.100000000000001" customHeight="1" x14ac:dyDescent="0.25">
      <c r="A46" s="33">
        <v>32132</v>
      </c>
      <c r="B46" s="11" t="s">
        <v>86</v>
      </c>
      <c r="C46" s="12">
        <v>90000</v>
      </c>
      <c r="D46" s="12">
        <v>175000</v>
      </c>
      <c r="E46" s="12">
        <v>165851.62</v>
      </c>
      <c r="F46" s="12">
        <v>175000</v>
      </c>
      <c r="G46" s="12">
        <f t="shared" si="4"/>
        <v>85000</v>
      </c>
      <c r="H46" s="50">
        <f t="shared" si="5"/>
        <v>194.44444444444443</v>
      </c>
      <c r="I46" s="46"/>
      <c r="K46" s="46"/>
    </row>
    <row r="47" spans="1:11" ht="20.100000000000001" customHeight="1" x14ac:dyDescent="0.25">
      <c r="A47" s="30">
        <v>3214</v>
      </c>
      <c r="B47" s="31" t="s">
        <v>87</v>
      </c>
      <c r="C47" s="32">
        <f>C48</f>
        <v>22100</v>
      </c>
      <c r="D47" s="32">
        <f t="shared" ref="D47:F47" si="22">D48</f>
        <v>30000</v>
      </c>
      <c r="E47" s="32">
        <f t="shared" si="22"/>
        <v>27556</v>
      </c>
      <c r="F47" s="32">
        <f t="shared" si="22"/>
        <v>30000</v>
      </c>
      <c r="G47" s="32">
        <f t="shared" si="4"/>
        <v>7900</v>
      </c>
      <c r="H47" s="49">
        <f t="shared" si="5"/>
        <v>135.74660633484163</v>
      </c>
      <c r="I47" s="46"/>
      <c r="K47" s="46"/>
    </row>
    <row r="48" spans="1:11" ht="20.100000000000001" customHeight="1" x14ac:dyDescent="0.25">
      <c r="A48" s="33">
        <v>32141</v>
      </c>
      <c r="B48" s="11" t="s">
        <v>88</v>
      </c>
      <c r="C48" s="12">
        <v>22100</v>
      </c>
      <c r="D48" s="12">
        <v>30000</v>
      </c>
      <c r="E48" s="12">
        <v>27556</v>
      </c>
      <c r="F48" s="12">
        <v>30000</v>
      </c>
      <c r="G48" s="12">
        <f t="shared" si="4"/>
        <v>7900</v>
      </c>
      <c r="H48" s="50">
        <f t="shared" si="5"/>
        <v>135.74660633484163</v>
      </c>
      <c r="I48" s="46"/>
      <c r="K48" s="46"/>
    </row>
    <row r="49" spans="1:11" ht="20.100000000000001" customHeight="1" x14ac:dyDescent="0.25">
      <c r="A49" s="27">
        <v>322</v>
      </c>
      <c r="B49" s="28" t="s">
        <v>89</v>
      </c>
      <c r="C49" s="29">
        <f>C50+C58+C82+C87+C90+C93</f>
        <v>52570000</v>
      </c>
      <c r="D49" s="29">
        <f t="shared" ref="D49:F49" si="23">D50+D58+D82+D87+D90+D93</f>
        <v>71029990</v>
      </c>
      <c r="E49" s="29">
        <f t="shared" si="23"/>
        <v>57608172.159999989</v>
      </c>
      <c r="F49" s="29">
        <f t="shared" si="23"/>
        <v>58997360</v>
      </c>
      <c r="G49" s="29">
        <f t="shared" si="4"/>
        <v>6427360</v>
      </c>
      <c r="H49" s="48">
        <f t="shared" si="5"/>
        <v>112.22628875784667</v>
      </c>
      <c r="I49" s="46"/>
      <c r="K49" s="46"/>
    </row>
    <row r="50" spans="1:11" ht="20.100000000000001" customHeight="1" x14ac:dyDescent="0.25">
      <c r="A50" s="30">
        <v>3221</v>
      </c>
      <c r="B50" s="31" t="s">
        <v>90</v>
      </c>
      <c r="C50" s="32">
        <f>C51+C52+C53+C55</f>
        <v>1603600</v>
      </c>
      <c r="D50" s="32">
        <f t="shared" ref="D50:F50" si="24">D51+D52+D53+D55</f>
        <v>2806600</v>
      </c>
      <c r="E50" s="32">
        <f t="shared" si="24"/>
        <v>2624484.79</v>
      </c>
      <c r="F50" s="32">
        <f t="shared" si="24"/>
        <v>3286300</v>
      </c>
      <c r="G50" s="32">
        <f t="shared" si="4"/>
        <v>1682700</v>
      </c>
      <c r="H50" s="49">
        <f t="shared" si="5"/>
        <v>204.93265153404838</v>
      </c>
      <c r="I50" s="46"/>
      <c r="K50" s="46"/>
    </row>
    <row r="51" spans="1:11" ht="20.100000000000001" customHeight="1" x14ac:dyDescent="0.25">
      <c r="A51" s="34">
        <v>32211</v>
      </c>
      <c r="B51" s="35" t="s">
        <v>91</v>
      </c>
      <c r="C51" s="36">
        <v>453000</v>
      </c>
      <c r="D51" s="36">
        <v>950000</v>
      </c>
      <c r="E51" s="36">
        <v>898201.36</v>
      </c>
      <c r="F51" s="36">
        <v>719800</v>
      </c>
      <c r="G51" s="36">
        <f t="shared" si="4"/>
        <v>266800</v>
      </c>
      <c r="H51" s="51">
        <f t="shared" si="5"/>
        <v>158.8962472406181</v>
      </c>
      <c r="I51" s="46"/>
      <c r="K51" s="46"/>
    </row>
    <row r="52" spans="1:11" ht="20.100000000000001" customHeight="1" x14ac:dyDescent="0.25">
      <c r="A52" s="34">
        <v>32212</v>
      </c>
      <c r="B52" s="35" t="s">
        <v>92</v>
      </c>
      <c r="C52" s="36">
        <v>65000</v>
      </c>
      <c r="D52" s="36">
        <v>35000</v>
      </c>
      <c r="E52" s="36">
        <v>30317.38</v>
      </c>
      <c r="F52" s="36">
        <v>35000</v>
      </c>
      <c r="G52" s="36">
        <f t="shared" si="4"/>
        <v>-30000</v>
      </c>
      <c r="H52" s="51">
        <f t="shared" si="5"/>
        <v>53.846153846153847</v>
      </c>
      <c r="I52" s="46"/>
      <c r="K52" s="46"/>
    </row>
    <row r="53" spans="1:11" ht="20.100000000000001" customHeight="1" x14ac:dyDescent="0.25">
      <c r="A53" s="34">
        <v>32214</v>
      </c>
      <c r="B53" s="35" t="s">
        <v>93</v>
      </c>
      <c r="C53" s="36">
        <f>C54</f>
        <v>135600</v>
      </c>
      <c r="D53" s="36">
        <f t="shared" ref="D53:F53" si="25">D54</f>
        <v>130000</v>
      </c>
      <c r="E53" s="36">
        <f t="shared" si="25"/>
        <v>117894.28</v>
      </c>
      <c r="F53" s="36">
        <f t="shared" si="25"/>
        <v>85400</v>
      </c>
      <c r="G53" s="36">
        <f t="shared" si="4"/>
        <v>-50200</v>
      </c>
      <c r="H53" s="51">
        <f t="shared" si="5"/>
        <v>62.979351032448385</v>
      </c>
      <c r="I53" s="46"/>
      <c r="K53" s="46"/>
    </row>
    <row r="54" spans="1:11" ht="20.100000000000001" customHeight="1" x14ac:dyDescent="0.25">
      <c r="A54" s="33">
        <v>3221416</v>
      </c>
      <c r="B54" s="11" t="s">
        <v>94</v>
      </c>
      <c r="C54" s="12">
        <v>135600</v>
      </c>
      <c r="D54" s="12">
        <v>130000</v>
      </c>
      <c r="E54" s="12">
        <v>117894.28</v>
      </c>
      <c r="F54" s="12">
        <v>85400</v>
      </c>
      <c r="G54" s="12">
        <f t="shared" si="4"/>
        <v>-50200</v>
      </c>
      <c r="H54" s="50">
        <f t="shared" si="5"/>
        <v>62.979351032448385</v>
      </c>
      <c r="I54" s="46"/>
      <c r="K54" s="46"/>
    </row>
    <row r="55" spans="1:11" ht="20.100000000000001" customHeight="1" x14ac:dyDescent="0.25">
      <c r="A55" s="34">
        <v>32216</v>
      </c>
      <c r="B55" s="35" t="s">
        <v>95</v>
      </c>
      <c r="C55" s="36">
        <f>SUM(C56:C57)</f>
        <v>950000</v>
      </c>
      <c r="D55" s="36">
        <f t="shared" ref="D55:F55" si="26">SUM(D56:D57)</f>
        <v>1691600</v>
      </c>
      <c r="E55" s="36">
        <f>SUM(E56:E57)</f>
        <v>1578071.77</v>
      </c>
      <c r="F55" s="36">
        <f t="shared" si="26"/>
        <v>2446100</v>
      </c>
      <c r="G55" s="36">
        <f t="shared" si="4"/>
        <v>1496100</v>
      </c>
      <c r="H55" s="51">
        <f t="shared" si="5"/>
        <v>257.48421052631579</v>
      </c>
      <c r="I55" s="46"/>
      <c r="K55" s="46"/>
    </row>
    <row r="56" spans="1:11" ht="20.100000000000001" customHeight="1" x14ac:dyDescent="0.25">
      <c r="A56" s="33">
        <v>3221614</v>
      </c>
      <c r="B56" s="11" t="s">
        <v>96</v>
      </c>
      <c r="C56" s="12">
        <v>650000</v>
      </c>
      <c r="D56" s="12">
        <v>1350000</v>
      </c>
      <c r="E56" s="12">
        <v>1265410.6599999999</v>
      </c>
      <c r="F56" s="12">
        <v>2104500</v>
      </c>
      <c r="G56" s="12">
        <f t="shared" si="4"/>
        <v>1454500</v>
      </c>
      <c r="H56" s="50">
        <f t="shared" si="5"/>
        <v>323.76923076923077</v>
      </c>
      <c r="I56" s="46"/>
      <c r="K56" s="46"/>
    </row>
    <row r="57" spans="1:11" ht="20.100000000000001" customHeight="1" x14ac:dyDescent="0.25">
      <c r="A57" s="33">
        <v>3221615</v>
      </c>
      <c r="B57" s="11" t="s">
        <v>97</v>
      </c>
      <c r="C57" s="12">
        <v>300000</v>
      </c>
      <c r="D57" s="12">
        <v>341600</v>
      </c>
      <c r="E57" s="12">
        <v>312661.11</v>
      </c>
      <c r="F57" s="12">
        <v>341600</v>
      </c>
      <c r="G57" s="12">
        <f t="shared" si="4"/>
        <v>41600</v>
      </c>
      <c r="H57" s="50">
        <f t="shared" si="5"/>
        <v>113.86666666666667</v>
      </c>
      <c r="I57" s="46"/>
      <c r="K57" s="46"/>
    </row>
    <row r="58" spans="1:11" ht="20.100000000000001" customHeight="1" x14ac:dyDescent="0.25">
      <c r="A58" s="30">
        <v>3222</v>
      </c>
      <c r="B58" s="31" t="s">
        <v>98</v>
      </c>
      <c r="C58" s="32">
        <f>C59+C80</f>
        <v>47375300</v>
      </c>
      <c r="D58" s="32">
        <f t="shared" ref="D58:F58" si="27">D59+D80</f>
        <v>63022075</v>
      </c>
      <c r="E58" s="32">
        <f t="shared" si="27"/>
        <v>51498898.699999996</v>
      </c>
      <c r="F58" s="32">
        <f t="shared" si="27"/>
        <v>51910660</v>
      </c>
      <c r="G58" s="32">
        <f t="shared" si="4"/>
        <v>4535360</v>
      </c>
      <c r="H58" s="49">
        <f t="shared" si="5"/>
        <v>109.57325863899543</v>
      </c>
      <c r="I58" s="46"/>
      <c r="K58" s="46"/>
    </row>
    <row r="59" spans="1:11" ht="20.100000000000001" customHeight="1" x14ac:dyDescent="0.25">
      <c r="A59" s="34">
        <v>32221</v>
      </c>
      <c r="B59" s="35" t="s">
        <v>99</v>
      </c>
      <c r="C59" s="36">
        <f>SUM(C60:C79)</f>
        <v>47075300</v>
      </c>
      <c r="D59" s="36">
        <f t="shared" ref="D59:F59" si="28">SUM(D60:D79)</f>
        <v>62797075</v>
      </c>
      <c r="E59" s="36">
        <f t="shared" si="28"/>
        <v>51285406.079999998</v>
      </c>
      <c r="F59" s="36">
        <f t="shared" si="28"/>
        <v>51720660</v>
      </c>
      <c r="G59" s="36">
        <f t="shared" si="4"/>
        <v>4645360</v>
      </c>
      <c r="H59" s="51">
        <f t="shared" si="5"/>
        <v>109.86793498926188</v>
      </c>
      <c r="I59" s="46"/>
      <c r="K59" s="46"/>
    </row>
    <row r="60" spans="1:11" ht="20.100000000000001" customHeight="1" x14ac:dyDescent="0.25">
      <c r="A60" s="33">
        <v>3222101</v>
      </c>
      <c r="B60" s="11" t="s">
        <v>100</v>
      </c>
      <c r="C60" s="12">
        <v>0</v>
      </c>
      <c r="D60" s="12">
        <v>0</v>
      </c>
      <c r="E60" s="12">
        <v>0</v>
      </c>
      <c r="F60" s="12">
        <v>0</v>
      </c>
      <c r="G60" s="12">
        <f t="shared" si="4"/>
        <v>0</v>
      </c>
      <c r="H60" s="50" t="e">
        <f t="shared" si="5"/>
        <v>#DIV/0!</v>
      </c>
      <c r="I60" s="46"/>
      <c r="K60" s="46"/>
    </row>
    <row r="61" spans="1:11" ht="20.100000000000001" customHeight="1" x14ac:dyDescent="0.25">
      <c r="A61" s="33">
        <v>3222102</v>
      </c>
      <c r="B61" s="11" t="s">
        <v>101</v>
      </c>
      <c r="C61" s="12">
        <v>1528700</v>
      </c>
      <c r="D61" s="12">
        <v>1528750</v>
      </c>
      <c r="E61" s="12">
        <v>156259.43</v>
      </c>
      <c r="F61" s="12">
        <v>1290660</v>
      </c>
      <c r="G61" s="12">
        <f t="shared" si="4"/>
        <v>-238040</v>
      </c>
      <c r="H61" s="50">
        <f t="shared" si="5"/>
        <v>84.428599463596527</v>
      </c>
      <c r="I61" s="46"/>
      <c r="K61" s="46"/>
    </row>
    <row r="62" spans="1:11" ht="20.100000000000001" customHeight="1" x14ac:dyDescent="0.25">
      <c r="A62" s="33">
        <v>3222103</v>
      </c>
      <c r="B62" s="11" t="s">
        <v>102</v>
      </c>
      <c r="C62" s="12">
        <v>330000</v>
      </c>
      <c r="D62" s="12">
        <v>470000</v>
      </c>
      <c r="E62" s="12">
        <v>402275.88</v>
      </c>
      <c r="F62" s="12">
        <v>330000</v>
      </c>
      <c r="G62" s="12">
        <f t="shared" si="4"/>
        <v>0</v>
      </c>
      <c r="H62" s="50">
        <f t="shared" si="5"/>
        <v>100</v>
      </c>
      <c r="I62" s="46"/>
      <c r="K62" s="46"/>
    </row>
    <row r="63" spans="1:11" ht="20.100000000000001" customHeight="1" x14ac:dyDescent="0.25">
      <c r="A63" s="33">
        <v>3222104</v>
      </c>
      <c r="B63" s="11" t="s">
        <v>103</v>
      </c>
      <c r="C63" s="12">
        <v>212500</v>
      </c>
      <c r="D63" s="12">
        <v>249375</v>
      </c>
      <c r="E63" s="12">
        <v>133837.67000000001</v>
      </c>
      <c r="F63" s="12">
        <v>247500</v>
      </c>
      <c r="G63" s="12">
        <f t="shared" si="4"/>
        <v>35000</v>
      </c>
      <c r="H63" s="50">
        <f t="shared" si="5"/>
        <v>116.47058823529413</v>
      </c>
      <c r="I63" s="46"/>
      <c r="K63" s="46"/>
    </row>
    <row r="64" spans="1:11" ht="20.100000000000001" customHeight="1" x14ac:dyDescent="0.25">
      <c r="A64" s="33">
        <v>3222105</v>
      </c>
      <c r="B64" s="11" t="s">
        <v>104</v>
      </c>
      <c r="C64" s="12">
        <v>2176200</v>
      </c>
      <c r="D64" s="12">
        <v>2697500</v>
      </c>
      <c r="E64" s="12">
        <v>810573.97</v>
      </c>
      <c r="F64" s="12">
        <v>2697500</v>
      </c>
      <c r="G64" s="12">
        <f t="shared" si="4"/>
        <v>521300</v>
      </c>
      <c r="H64" s="50">
        <f t="shared" si="5"/>
        <v>123.95459976105137</v>
      </c>
      <c r="I64" s="46"/>
      <c r="K64" s="46"/>
    </row>
    <row r="65" spans="1:11" ht="20.100000000000001" customHeight="1" x14ac:dyDescent="0.25">
      <c r="A65" s="33">
        <v>3222106</v>
      </c>
      <c r="B65" s="11" t="s">
        <v>105</v>
      </c>
      <c r="C65" s="12">
        <v>1332700</v>
      </c>
      <c r="D65" s="12">
        <v>1372750</v>
      </c>
      <c r="E65" s="12">
        <v>639348.9</v>
      </c>
      <c r="F65" s="12">
        <v>1343750</v>
      </c>
      <c r="G65" s="12">
        <f t="shared" si="4"/>
        <v>11050</v>
      </c>
      <c r="H65" s="50">
        <f t="shared" si="5"/>
        <v>100.82914384332557</v>
      </c>
      <c r="I65" s="46"/>
      <c r="K65" s="46"/>
    </row>
    <row r="66" spans="1:11" ht="20.100000000000001" customHeight="1" x14ac:dyDescent="0.25">
      <c r="A66" s="33">
        <v>3222107</v>
      </c>
      <c r="B66" s="11" t="s">
        <v>106</v>
      </c>
      <c r="C66" s="12">
        <v>31200</v>
      </c>
      <c r="D66" s="12">
        <v>31250</v>
      </c>
      <c r="E66" s="12">
        <v>14673.75</v>
      </c>
      <c r="F66" s="12">
        <v>31250</v>
      </c>
      <c r="G66" s="12">
        <f t="shared" si="4"/>
        <v>50</v>
      </c>
      <c r="H66" s="50">
        <f t="shared" si="5"/>
        <v>100.16025641025641</v>
      </c>
      <c r="I66" s="46"/>
      <c r="K66" s="46"/>
    </row>
    <row r="67" spans="1:11" ht="20.100000000000001" customHeight="1" x14ac:dyDescent="0.25">
      <c r="A67" s="33">
        <v>3222108</v>
      </c>
      <c r="B67" s="11" t="s">
        <v>107</v>
      </c>
      <c r="C67" s="12">
        <v>207000</v>
      </c>
      <c r="D67" s="12">
        <v>206250</v>
      </c>
      <c r="E67" s="12">
        <v>84213.2</v>
      </c>
      <c r="F67" s="12">
        <v>206250</v>
      </c>
      <c r="G67" s="12">
        <f t="shared" si="4"/>
        <v>-750</v>
      </c>
      <c r="H67" s="50">
        <f t="shared" si="5"/>
        <v>99.637681159420282</v>
      </c>
      <c r="I67" s="46"/>
      <c r="K67" s="46"/>
    </row>
    <row r="68" spans="1:11" ht="20.100000000000001" customHeight="1" x14ac:dyDescent="0.25">
      <c r="A68" s="33">
        <v>3222109</v>
      </c>
      <c r="B68" s="11" t="s">
        <v>108</v>
      </c>
      <c r="C68" s="12">
        <v>210000</v>
      </c>
      <c r="D68" s="12">
        <v>199000</v>
      </c>
      <c r="E68" s="12">
        <v>160358.85</v>
      </c>
      <c r="F68" s="12">
        <v>199000</v>
      </c>
      <c r="G68" s="12">
        <f t="shared" si="4"/>
        <v>-11000</v>
      </c>
      <c r="H68" s="50">
        <f t="shared" si="5"/>
        <v>94.761904761904759</v>
      </c>
      <c r="I68" s="46"/>
      <c r="K68" s="46"/>
    </row>
    <row r="69" spans="1:11" ht="20.100000000000001" customHeight="1" x14ac:dyDescent="0.25">
      <c r="A69" s="33">
        <v>3222110</v>
      </c>
      <c r="B69" s="11" t="s">
        <v>109</v>
      </c>
      <c r="C69" s="12">
        <v>300000</v>
      </c>
      <c r="D69" s="12">
        <v>300000</v>
      </c>
      <c r="E69" s="12">
        <v>161491.71</v>
      </c>
      <c r="F69" s="12">
        <v>300000</v>
      </c>
      <c r="G69" s="12">
        <f t="shared" si="4"/>
        <v>0</v>
      </c>
      <c r="H69" s="50">
        <f t="shared" si="5"/>
        <v>100</v>
      </c>
      <c r="I69" s="46"/>
      <c r="K69" s="46"/>
    </row>
    <row r="70" spans="1:11" ht="20.100000000000001" customHeight="1" x14ac:dyDescent="0.25">
      <c r="A70" s="33">
        <v>3222111</v>
      </c>
      <c r="B70" s="11" t="s">
        <v>110</v>
      </c>
      <c r="C70" s="12">
        <v>5387500</v>
      </c>
      <c r="D70" s="12">
        <v>5762500</v>
      </c>
      <c r="E70" s="12">
        <v>2181472.96</v>
      </c>
      <c r="F70" s="12">
        <v>5762500</v>
      </c>
      <c r="G70" s="12">
        <f t="shared" ref="G70:G133" si="29">F70-C70</f>
        <v>375000</v>
      </c>
      <c r="H70" s="50">
        <f t="shared" ref="H70:H133" si="30">F70/C70*100</f>
        <v>106.96055684454757</v>
      </c>
      <c r="I70" s="46"/>
      <c r="K70" s="46"/>
    </row>
    <row r="71" spans="1:11" ht="20.100000000000001" customHeight="1" x14ac:dyDescent="0.25">
      <c r="A71" s="33">
        <v>3222112</v>
      </c>
      <c r="B71" s="11" t="s">
        <v>111</v>
      </c>
      <c r="C71" s="12">
        <v>99000</v>
      </c>
      <c r="D71" s="12">
        <v>103700</v>
      </c>
      <c r="E71" s="12">
        <v>68899.360000000001</v>
      </c>
      <c r="F71" s="12">
        <v>85000</v>
      </c>
      <c r="G71" s="12">
        <f t="shared" si="29"/>
        <v>-14000</v>
      </c>
      <c r="H71" s="50">
        <f t="shared" si="30"/>
        <v>85.858585858585855</v>
      </c>
      <c r="I71" s="46"/>
      <c r="K71" s="46"/>
    </row>
    <row r="72" spans="1:11" ht="20.100000000000001" customHeight="1" x14ac:dyDescent="0.25">
      <c r="A72" s="33">
        <v>3222120</v>
      </c>
      <c r="B72" s="11" t="s">
        <v>112</v>
      </c>
      <c r="C72" s="12">
        <v>145000</v>
      </c>
      <c r="D72" s="12">
        <v>145000</v>
      </c>
      <c r="E72" s="12">
        <v>75215.759999999995</v>
      </c>
      <c r="F72" s="12">
        <v>145000</v>
      </c>
      <c r="G72" s="12">
        <f t="shared" si="29"/>
        <v>0</v>
      </c>
      <c r="H72" s="50">
        <f t="shared" si="30"/>
        <v>100</v>
      </c>
      <c r="I72" s="46"/>
      <c r="K72" s="46"/>
    </row>
    <row r="73" spans="1:11" ht="20.100000000000001" customHeight="1" x14ac:dyDescent="0.25">
      <c r="A73" s="33">
        <v>3222133</v>
      </c>
      <c r="B73" s="11" t="s">
        <v>113</v>
      </c>
      <c r="C73" s="12">
        <v>32246300</v>
      </c>
      <c r="D73" s="12">
        <v>43500000</v>
      </c>
      <c r="E73" s="12">
        <v>41561736.68</v>
      </c>
      <c r="F73" s="12">
        <v>36257500</v>
      </c>
      <c r="G73" s="12">
        <f t="shared" si="29"/>
        <v>4011200</v>
      </c>
      <c r="H73" s="50">
        <f t="shared" si="30"/>
        <v>112.43925659688088</v>
      </c>
      <c r="I73" s="46"/>
      <c r="K73" s="46"/>
    </row>
    <row r="74" spans="1:11" ht="20.100000000000001" customHeight="1" x14ac:dyDescent="0.25">
      <c r="A74" s="33">
        <v>3222135</v>
      </c>
      <c r="B74" s="11" t="s">
        <v>114</v>
      </c>
      <c r="C74" s="12">
        <v>225000</v>
      </c>
      <c r="D74" s="12">
        <v>225000</v>
      </c>
      <c r="E74" s="12">
        <v>42910.879999999997</v>
      </c>
      <c r="F74" s="12">
        <v>225000</v>
      </c>
      <c r="G74" s="12">
        <f t="shared" si="29"/>
        <v>0</v>
      </c>
      <c r="H74" s="50">
        <f t="shared" si="30"/>
        <v>100</v>
      </c>
      <c r="I74" s="46"/>
      <c r="K74" s="46"/>
    </row>
    <row r="75" spans="1:11" ht="20.100000000000001" customHeight="1" x14ac:dyDescent="0.25">
      <c r="A75" s="33">
        <v>3222137</v>
      </c>
      <c r="B75" s="11" t="s">
        <v>115</v>
      </c>
      <c r="C75" s="12">
        <v>175000</v>
      </c>
      <c r="D75" s="12">
        <v>175000</v>
      </c>
      <c r="E75" s="12">
        <v>160575</v>
      </c>
      <c r="F75" s="12">
        <v>175000</v>
      </c>
      <c r="G75" s="12">
        <f t="shared" si="29"/>
        <v>0</v>
      </c>
      <c r="H75" s="50">
        <f t="shared" si="30"/>
        <v>100</v>
      </c>
      <c r="I75" s="46"/>
      <c r="K75" s="46"/>
    </row>
    <row r="76" spans="1:11" ht="20.100000000000001" customHeight="1" x14ac:dyDescent="0.25">
      <c r="A76" s="33">
        <v>3222138</v>
      </c>
      <c r="B76" s="11" t="s">
        <v>116</v>
      </c>
      <c r="C76" s="12">
        <v>293000</v>
      </c>
      <c r="D76" s="12">
        <v>305000</v>
      </c>
      <c r="E76" s="12">
        <v>125135.93</v>
      </c>
      <c r="F76" s="12">
        <v>312500</v>
      </c>
      <c r="G76" s="12">
        <f t="shared" si="29"/>
        <v>19500</v>
      </c>
      <c r="H76" s="50">
        <f t="shared" si="30"/>
        <v>106.65529010238907</v>
      </c>
      <c r="I76" s="46"/>
      <c r="K76" s="46"/>
    </row>
    <row r="77" spans="1:11" ht="20.100000000000001" customHeight="1" x14ac:dyDescent="0.25">
      <c r="A77" s="33">
        <v>3222139</v>
      </c>
      <c r="B77" s="11" t="s">
        <v>117</v>
      </c>
      <c r="C77" s="12">
        <v>906200</v>
      </c>
      <c r="D77" s="12">
        <v>4500000</v>
      </c>
      <c r="E77" s="12">
        <v>4129000.76</v>
      </c>
      <c r="F77" s="12">
        <v>906250</v>
      </c>
      <c r="G77" s="12">
        <f t="shared" si="29"/>
        <v>50</v>
      </c>
      <c r="H77" s="50">
        <f t="shared" si="30"/>
        <v>100.00551754579563</v>
      </c>
      <c r="I77" s="46"/>
      <c r="K77" s="46"/>
    </row>
    <row r="78" spans="1:11" ht="20.100000000000001" customHeight="1" x14ac:dyDescent="0.25">
      <c r="A78" s="33">
        <v>3222140</v>
      </c>
      <c r="B78" s="11" t="s">
        <v>118</v>
      </c>
      <c r="C78" s="12">
        <v>550000</v>
      </c>
      <c r="D78" s="12">
        <v>250000</v>
      </c>
      <c r="E78" s="12">
        <v>237009.38</v>
      </c>
      <c r="F78" s="12">
        <v>550000</v>
      </c>
      <c r="G78" s="12">
        <f t="shared" si="29"/>
        <v>0</v>
      </c>
      <c r="H78" s="50">
        <f t="shared" si="30"/>
        <v>100</v>
      </c>
      <c r="I78" s="46"/>
      <c r="K78" s="46"/>
    </row>
    <row r="79" spans="1:11" ht="20.100000000000001" customHeight="1" x14ac:dyDescent="0.25">
      <c r="A79" s="33">
        <v>3222141</v>
      </c>
      <c r="B79" s="11" t="s">
        <v>119</v>
      </c>
      <c r="C79" s="12">
        <v>720000</v>
      </c>
      <c r="D79" s="12">
        <v>776000</v>
      </c>
      <c r="E79" s="12">
        <v>140416.01</v>
      </c>
      <c r="F79" s="12">
        <v>656000</v>
      </c>
      <c r="G79" s="12">
        <f t="shared" si="29"/>
        <v>-64000</v>
      </c>
      <c r="H79" s="50">
        <f t="shared" si="30"/>
        <v>91.111111111111114</v>
      </c>
      <c r="I79" s="46"/>
      <c r="K79" s="46"/>
    </row>
    <row r="80" spans="1:11" ht="20.100000000000001" customHeight="1" x14ac:dyDescent="0.25">
      <c r="A80" s="34">
        <v>32229</v>
      </c>
      <c r="B80" s="35" t="s">
        <v>120</v>
      </c>
      <c r="C80" s="36">
        <f>C81</f>
        <v>300000</v>
      </c>
      <c r="D80" s="36">
        <f t="shared" ref="D80:F80" si="31">D81</f>
        <v>225000</v>
      </c>
      <c r="E80" s="36">
        <f t="shared" si="31"/>
        <v>213492.62</v>
      </c>
      <c r="F80" s="36">
        <f t="shared" si="31"/>
        <v>190000</v>
      </c>
      <c r="G80" s="36">
        <f t="shared" si="29"/>
        <v>-110000</v>
      </c>
      <c r="H80" s="51">
        <f t="shared" si="30"/>
        <v>63.333333333333329</v>
      </c>
      <c r="I80" s="46"/>
      <c r="K80" s="46"/>
    </row>
    <row r="81" spans="1:11" ht="20.100000000000001" customHeight="1" x14ac:dyDescent="0.25">
      <c r="A81" s="33">
        <v>3222921</v>
      </c>
      <c r="B81" s="11" t="s">
        <v>121</v>
      </c>
      <c r="C81" s="12">
        <v>300000</v>
      </c>
      <c r="D81" s="12">
        <v>225000</v>
      </c>
      <c r="E81" s="12">
        <v>213492.62</v>
      </c>
      <c r="F81" s="12">
        <v>190000</v>
      </c>
      <c r="G81" s="12">
        <f t="shared" si="29"/>
        <v>-110000</v>
      </c>
      <c r="H81" s="50">
        <f t="shared" si="30"/>
        <v>63.333333333333329</v>
      </c>
      <c r="I81" s="46"/>
      <c r="K81" s="46"/>
    </row>
    <row r="82" spans="1:11" ht="20.100000000000001" customHeight="1" x14ac:dyDescent="0.25">
      <c r="A82" s="30">
        <v>3223</v>
      </c>
      <c r="B82" s="31" t="s">
        <v>122</v>
      </c>
      <c r="C82" s="32">
        <f>SUM(C83:C86)</f>
        <v>1899800</v>
      </c>
      <c r="D82" s="32">
        <f t="shared" ref="D82:F82" si="32">SUM(D83:D86)</f>
        <v>2328400</v>
      </c>
      <c r="E82" s="32">
        <f t="shared" si="32"/>
        <v>1707224.9</v>
      </c>
      <c r="F82" s="32">
        <f t="shared" si="32"/>
        <v>1996400</v>
      </c>
      <c r="G82" s="32">
        <f t="shared" si="29"/>
        <v>96600</v>
      </c>
      <c r="H82" s="49">
        <f t="shared" si="30"/>
        <v>105.08474576271188</v>
      </c>
      <c r="I82" s="46"/>
      <c r="K82" s="46"/>
    </row>
    <row r="83" spans="1:11" ht="20.100000000000001" customHeight="1" x14ac:dyDescent="0.25">
      <c r="A83" s="33">
        <v>32231</v>
      </c>
      <c r="B83" s="11" t="s">
        <v>123</v>
      </c>
      <c r="C83" s="12">
        <v>750400</v>
      </c>
      <c r="D83" s="12">
        <v>1125000</v>
      </c>
      <c r="E83" s="12">
        <v>978643.84</v>
      </c>
      <c r="F83" s="12">
        <v>793000</v>
      </c>
      <c r="G83" s="12">
        <f t="shared" si="29"/>
        <v>42600</v>
      </c>
      <c r="H83" s="50">
        <f t="shared" si="30"/>
        <v>105.67697228144991</v>
      </c>
      <c r="I83" s="46"/>
      <c r="K83" s="46"/>
    </row>
    <row r="84" spans="1:11" ht="20.100000000000001" customHeight="1" x14ac:dyDescent="0.25">
      <c r="A84" s="33">
        <v>32232</v>
      </c>
      <c r="B84" s="11" t="s">
        <v>124</v>
      </c>
      <c r="C84" s="12">
        <v>12000</v>
      </c>
      <c r="D84" s="12">
        <v>20000</v>
      </c>
      <c r="E84" s="12">
        <v>12284.26</v>
      </c>
      <c r="F84" s="12">
        <v>20000</v>
      </c>
      <c r="G84" s="12">
        <f t="shared" si="29"/>
        <v>8000</v>
      </c>
      <c r="H84" s="50">
        <f t="shared" si="30"/>
        <v>166.66666666666669</v>
      </c>
      <c r="I84" s="46"/>
      <c r="K84" s="46"/>
    </row>
    <row r="85" spans="1:11" ht="20.100000000000001" customHeight="1" x14ac:dyDescent="0.25">
      <c r="A85" s="33">
        <v>32233</v>
      </c>
      <c r="B85" s="11" t="s">
        <v>125</v>
      </c>
      <c r="C85" s="12">
        <v>691800</v>
      </c>
      <c r="D85" s="12">
        <v>719800</v>
      </c>
      <c r="E85" s="12">
        <v>337988.03</v>
      </c>
      <c r="F85" s="12">
        <v>719800</v>
      </c>
      <c r="G85" s="12">
        <f t="shared" si="29"/>
        <v>28000</v>
      </c>
      <c r="H85" s="50">
        <f t="shared" si="30"/>
        <v>104.04741254697889</v>
      </c>
      <c r="I85" s="46"/>
      <c r="K85" s="46"/>
    </row>
    <row r="86" spans="1:11" ht="20.100000000000001" customHeight="1" x14ac:dyDescent="0.25">
      <c r="A86" s="33">
        <v>32234</v>
      </c>
      <c r="B86" s="11" t="s">
        <v>126</v>
      </c>
      <c r="C86" s="12">
        <v>445600</v>
      </c>
      <c r="D86" s="12">
        <v>463600</v>
      </c>
      <c r="E86" s="12">
        <v>378308.77</v>
      </c>
      <c r="F86" s="12">
        <v>463600</v>
      </c>
      <c r="G86" s="12">
        <f t="shared" si="29"/>
        <v>18000</v>
      </c>
      <c r="H86" s="50">
        <f t="shared" si="30"/>
        <v>104.0394973070018</v>
      </c>
      <c r="I86" s="46"/>
      <c r="K86" s="46"/>
    </row>
    <row r="87" spans="1:11" ht="20.100000000000001" customHeight="1" x14ac:dyDescent="0.25">
      <c r="A87" s="30">
        <v>3224</v>
      </c>
      <c r="B87" s="31" t="s">
        <v>127</v>
      </c>
      <c r="C87" s="32">
        <f>SUM(C88:C89)</f>
        <v>1105000</v>
      </c>
      <c r="D87" s="32">
        <f t="shared" ref="D87:F87" si="33">SUM(D88:D89)</f>
        <v>1741115</v>
      </c>
      <c r="E87" s="32">
        <f t="shared" si="33"/>
        <v>827682.78999999992</v>
      </c>
      <c r="F87" s="32">
        <f t="shared" si="33"/>
        <v>1425800</v>
      </c>
      <c r="G87" s="32">
        <f t="shared" si="29"/>
        <v>320800</v>
      </c>
      <c r="H87" s="49">
        <f t="shared" si="30"/>
        <v>129.03167420814478</v>
      </c>
      <c r="I87" s="46"/>
      <c r="K87" s="46"/>
    </row>
    <row r="88" spans="1:11" ht="20.100000000000001" customHeight="1" x14ac:dyDescent="0.25">
      <c r="A88" s="33">
        <v>32242</v>
      </c>
      <c r="B88" s="11" t="s">
        <v>128</v>
      </c>
      <c r="C88" s="12">
        <v>941000</v>
      </c>
      <c r="D88" s="12">
        <v>1570315</v>
      </c>
      <c r="E88" s="12">
        <v>722433.94</v>
      </c>
      <c r="F88" s="12">
        <v>1255000</v>
      </c>
      <c r="G88" s="12">
        <f t="shared" si="29"/>
        <v>314000</v>
      </c>
      <c r="H88" s="50">
        <f t="shared" si="30"/>
        <v>133.36875664187036</v>
      </c>
      <c r="I88" s="46"/>
      <c r="K88" s="46"/>
    </row>
    <row r="89" spans="1:11" ht="20.100000000000001" customHeight="1" x14ac:dyDescent="0.25">
      <c r="A89" s="33">
        <v>32244</v>
      </c>
      <c r="B89" s="11" t="s">
        <v>129</v>
      </c>
      <c r="C89" s="12">
        <v>164000</v>
      </c>
      <c r="D89" s="12">
        <v>170800</v>
      </c>
      <c r="E89" s="12">
        <v>105248.84999999999</v>
      </c>
      <c r="F89" s="12">
        <v>170800</v>
      </c>
      <c r="G89" s="12">
        <f t="shared" si="29"/>
        <v>6800</v>
      </c>
      <c r="H89" s="50">
        <f t="shared" si="30"/>
        <v>104.14634146341464</v>
      </c>
      <c r="I89" s="46"/>
      <c r="K89" s="46"/>
    </row>
    <row r="90" spans="1:11" ht="20.100000000000001" customHeight="1" x14ac:dyDescent="0.25">
      <c r="A90" s="30">
        <v>3225</v>
      </c>
      <c r="B90" s="31" t="s">
        <v>130</v>
      </c>
      <c r="C90" s="32">
        <f>SUM(C91:C92)</f>
        <v>222800</v>
      </c>
      <c r="D90" s="32">
        <f t="shared" ref="D90:F90" si="34">SUM(D91:D92)</f>
        <v>231800</v>
      </c>
      <c r="E90" s="32">
        <f t="shared" si="34"/>
        <v>92414.82</v>
      </c>
      <c r="F90" s="32">
        <f t="shared" si="34"/>
        <v>231800</v>
      </c>
      <c r="G90" s="32">
        <f t="shared" si="29"/>
        <v>9000</v>
      </c>
      <c r="H90" s="49">
        <f t="shared" si="30"/>
        <v>104.0394973070018</v>
      </c>
      <c r="I90" s="46"/>
      <c r="K90" s="46"/>
    </row>
    <row r="91" spans="1:11" ht="20.100000000000001" customHeight="1" x14ac:dyDescent="0.25">
      <c r="A91" s="33">
        <v>32251</v>
      </c>
      <c r="B91" s="11" t="s">
        <v>131</v>
      </c>
      <c r="C91" s="12">
        <v>222800</v>
      </c>
      <c r="D91" s="12">
        <v>231800</v>
      </c>
      <c r="E91" s="12">
        <v>92414.82</v>
      </c>
      <c r="F91" s="12">
        <v>231800</v>
      </c>
      <c r="G91" s="12">
        <f t="shared" si="29"/>
        <v>9000</v>
      </c>
      <c r="H91" s="50">
        <f t="shared" si="30"/>
        <v>104.0394973070018</v>
      </c>
      <c r="I91" s="46"/>
      <c r="K91" s="46"/>
    </row>
    <row r="92" spans="1:11" ht="20.100000000000001" customHeight="1" x14ac:dyDescent="0.25">
      <c r="A92" s="33">
        <v>32252</v>
      </c>
      <c r="B92" s="11" t="s">
        <v>132</v>
      </c>
      <c r="C92" s="12">
        <v>0</v>
      </c>
      <c r="D92" s="12">
        <v>0</v>
      </c>
      <c r="E92" s="12">
        <v>0</v>
      </c>
      <c r="F92" s="12">
        <v>0</v>
      </c>
      <c r="G92" s="12">
        <f t="shared" si="29"/>
        <v>0</v>
      </c>
      <c r="H92" s="50" t="e">
        <f t="shared" si="30"/>
        <v>#DIV/0!</v>
      </c>
      <c r="I92" s="46"/>
      <c r="K92" s="46"/>
    </row>
    <row r="93" spans="1:11" ht="20.100000000000001" customHeight="1" x14ac:dyDescent="0.25">
      <c r="A93" s="30">
        <v>3227</v>
      </c>
      <c r="B93" s="31" t="s">
        <v>133</v>
      </c>
      <c r="C93" s="32">
        <f>C94</f>
        <v>363500</v>
      </c>
      <c r="D93" s="32">
        <f t="shared" ref="D93:F93" si="35">D94</f>
        <v>900000</v>
      </c>
      <c r="E93" s="32">
        <f t="shared" si="35"/>
        <v>857466.16</v>
      </c>
      <c r="F93" s="32">
        <f t="shared" si="35"/>
        <v>146400</v>
      </c>
      <c r="G93" s="32">
        <f t="shared" si="29"/>
        <v>-217100</v>
      </c>
      <c r="H93" s="49">
        <f t="shared" si="30"/>
        <v>40.275103163686381</v>
      </c>
      <c r="I93" s="46"/>
      <c r="K93" s="46"/>
    </row>
    <row r="94" spans="1:11" ht="20.100000000000001" customHeight="1" x14ac:dyDescent="0.25">
      <c r="A94" s="33">
        <v>32271</v>
      </c>
      <c r="B94" s="11" t="s">
        <v>133</v>
      </c>
      <c r="C94" s="12">
        <v>363500</v>
      </c>
      <c r="D94" s="12">
        <v>900000</v>
      </c>
      <c r="E94" s="12">
        <v>857466.16</v>
      </c>
      <c r="F94" s="12">
        <v>146400</v>
      </c>
      <c r="G94" s="12">
        <f t="shared" si="29"/>
        <v>-217100</v>
      </c>
      <c r="H94" s="50">
        <f t="shared" si="30"/>
        <v>40.275103163686381</v>
      </c>
      <c r="I94" s="46"/>
      <c r="K94" s="46"/>
    </row>
    <row r="95" spans="1:11" ht="20.100000000000001" customHeight="1" x14ac:dyDescent="0.25">
      <c r="A95" s="27">
        <v>323</v>
      </c>
      <c r="B95" s="28" t="s">
        <v>134</v>
      </c>
      <c r="C95" s="29">
        <f>C96+C100+C114+C116+C126+C132+C140+C153+C157</f>
        <v>15279000</v>
      </c>
      <c r="D95" s="29">
        <f t="shared" ref="D95:F95" si="36">D96+D100+D114+D116+D126+D132+D140+D153+D157</f>
        <v>20637370</v>
      </c>
      <c r="E95" s="29">
        <f t="shared" si="36"/>
        <v>17417973.129999999</v>
      </c>
      <c r="F95" s="29">
        <f t="shared" si="36"/>
        <v>18821860</v>
      </c>
      <c r="G95" s="29">
        <f t="shared" si="29"/>
        <v>3542860</v>
      </c>
      <c r="H95" s="48">
        <f t="shared" si="30"/>
        <v>123.18777406898359</v>
      </c>
      <c r="I95" s="46"/>
      <c r="K95" s="46"/>
    </row>
    <row r="96" spans="1:11" ht="20.100000000000001" customHeight="1" x14ac:dyDescent="0.25">
      <c r="A96" s="30">
        <v>3231</v>
      </c>
      <c r="B96" s="31" t="s">
        <v>135</v>
      </c>
      <c r="C96" s="32">
        <f>SUM(C97:C99)</f>
        <v>1281500</v>
      </c>
      <c r="D96" s="32">
        <f t="shared" ref="D96:F96" si="37">SUM(D97:D99)</f>
        <v>1430710</v>
      </c>
      <c r="E96" s="32">
        <f t="shared" si="37"/>
        <v>1003498.32</v>
      </c>
      <c r="F96" s="32">
        <f t="shared" si="37"/>
        <v>1452800</v>
      </c>
      <c r="G96" s="32">
        <f t="shared" si="29"/>
        <v>171300</v>
      </c>
      <c r="H96" s="49">
        <f t="shared" si="30"/>
        <v>113.36714787358564</v>
      </c>
      <c r="I96" s="46"/>
      <c r="K96" s="46"/>
    </row>
    <row r="97" spans="1:11" ht="20.100000000000001" customHeight="1" x14ac:dyDescent="0.25">
      <c r="A97" s="33">
        <v>32311</v>
      </c>
      <c r="B97" s="11" t="s">
        <v>136</v>
      </c>
      <c r="C97" s="12">
        <v>820700</v>
      </c>
      <c r="D97" s="12">
        <v>950000</v>
      </c>
      <c r="E97" s="12">
        <v>860894.34</v>
      </c>
      <c r="F97" s="12">
        <v>1220000</v>
      </c>
      <c r="G97" s="12">
        <f t="shared" si="29"/>
        <v>399300</v>
      </c>
      <c r="H97" s="50">
        <f t="shared" si="30"/>
        <v>148.65358840014622</v>
      </c>
      <c r="I97" s="46"/>
      <c r="K97" s="46"/>
    </row>
    <row r="98" spans="1:11" ht="20.100000000000001" customHeight="1" x14ac:dyDescent="0.25">
      <c r="A98" s="33">
        <v>32313</v>
      </c>
      <c r="B98" s="11" t="s">
        <v>137</v>
      </c>
      <c r="C98" s="12">
        <v>460800</v>
      </c>
      <c r="D98" s="12">
        <v>479460</v>
      </c>
      <c r="E98" s="12">
        <v>141353.98000000001</v>
      </c>
      <c r="F98" s="12">
        <v>231800</v>
      </c>
      <c r="G98" s="12">
        <f t="shared" si="29"/>
        <v>-229000</v>
      </c>
      <c r="H98" s="50">
        <f t="shared" si="30"/>
        <v>50.303819444444443</v>
      </c>
      <c r="I98" s="46"/>
      <c r="K98" s="46"/>
    </row>
    <row r="99" spans="1:11" ht="20.100000000000001" customHeight="1" x14ac:dyDescent="0.25">
      <c r="A99" s="33">
        <v>32314</v>
      </c>
      <c r="B99" s="11" t="s">
        <v>138</v>
      </c>
      <c r="C99" s="12">
        <v>0</v>
      </c>
      <c r="D99" s="12">
        <v>1250</v>
      </c>
      <c r="E99" s="12">
        <v>1250</v>
      </c>
      <c r="F99" s="12">
        <v>1000</v>
      </c>
      <c r="G99" s="12">
        <f t="shared" si="29"/>
        <v>1000</v>
      </c>
      <c r="H99" s="50" t="e">
        <f t="shared" si="30"/>
        <v>#DIV/0!</v>
      </c>
      <c r="I99" s="46"/>
      <c r="K99" s="46"/>
    </row>
    <row r="100" spans="1:11" ht="20.100000000000001" customHeight="1" x14ac:dyDescent="0.25">
      <c r="A100" s="30">
        <v>3232</v>
      </c>
      <c r="B100" s="31" t="s">
        <v>139</v>
      </c>
      <c r="C100" s="32">
        <f>C101+C105+C109+C112</f>
        <v>3093900</v>
      </c>
      <c r="D100" s="32">
        <f t="shared" ref="D100:F100" si="38">D101+D105+D109+D112</f>
        <v>2622200</v>
      </c>
      <c r="E100" s="32">
        <f t="shared" si="38"/>
        <v>2025661.2199999997</v>
      </c>
      <c r="F100" s="32">
        <f t="shared" si="38"/>
        <v>2342500</v>
      </c>
      <c r="G100" s="32">
        <f t="shared" si="29"/>
        <v>-751400</v>
      </c>
      <c r="H100" s="49">
        <f t="shared" si="30"/>
        <v>75.713500759559125</v>
      </c>
      <c r="I100" s="46"/>
      <c r="K100" s="46"/>
    </row>
    <row r="101" spans="1:11" ht="20.100000000000001" customHeight="1" x14ac:dyDescent="0.25">
      <c r="A101" s="34">
        <v>32321</v>
      </c>
      <c r="B101" s="35" t="s">
        <v>140</v>
      </c>
      <c r="C101" s="36">
        <f>SUM(C102:C104)</f>
        <v>117300</v>
      </c>
      <c r="D101" s="36">
        <f t="shared" ref="D101:F101" si="39">SUM(D102:D104)</f>
        <v>742000</v>
      </c>
      <c r="E101" s="36">
        <f t="shared" si="39"/>
        <v>634685.84</v>
      </c>
      <c r="F101" s="36">
        <f t="shared" si="39"/>
        <v>122000</v>
      </c>
      <c r="G101" s="36">
        <f t="shared" si="29"/>
        <v>4700</v>
      </c>
      <c r="H101" s="51">
        <f t="shared" si="30"/>
        <v>104.0068201193521</v>
      </c>
      <c r="I101" s="46"/>
      <c r="K101" s="46"/>
    </row>
    <row r="102" spans="1:11" ht="20.100000000000001" customHeight="1" x14ac:dyDescent="0.25">
      <c r="A102" s="33">
        <v>323210</v>
      </c>
      <c r="B102" s="11" t="s">
        <v>141</v>
      </c>
      <c r="C102" s="12">
        <v>117300</v>
      </c>
      <c r="D102" s="12">
        <v>122000</v>
      </c>
      <c r="E102" s="12">
        <v>5903.33</v>
      </c>
      <c r="F102" s="12">
        <v>122000</v>
      </c>
      <c r="G102" s="12">
        <f t="shared" si="29"/>
        <v>4700</v>
      </c>
      <c r="H102" s="50">
        <f t="shared" si="30"/>
        <v>104.0068201193521</v>
      </c>
      <c r="I102" s="46"/>
      <c r="K102" s="46"/>
    </row>
    <row r="103" spans="1:11" ht="20.100000000000001" customHeight="1" x14ac:dyDescent="0.25">
      <c r="A103" s="33">
        <v>3232101</v>
      </c>
      <c r="B103" s="11" t="s">
        <v>142</v>
      </c>
      <c r="C103" s="12">
        <v>0</v>
      </c>
      <c r="D103" s="12">
        <v>0</v>
      </c>
      <c r="E103" s="12">
        <v>9587.5</v>
      </c>
      <c r="F103" s="12">
        <v>0</v>
      </c>
      <c r="G103" s="12">
        <f t="shared" si="29"/>
        <v>0</v>
      </c>
      <c r="H103" s="50" t="e">
        <f t="shared" si="30"/>
        <v>#DIV/0!</v>
      </c>
      <c r="I103" s="46"/>
      <c r="K103" s="46"/>
    </row>
    <row r="104" spans="1:11" ht="20.100000000000001" customHeight="1" x14ac:dyDescent="0.25">
      <c r="A104" s="33">
        <v>323211</v>
      </c>
      <c r="B104" s="11" t="s">
        <v>143</v>
      </c>
      <c r="C104" s="12">
        <v>0</v>
      </c>
      <c r="D104" s="12">
        <v>620000</v>
      </c>
      <c r="E104" s="12">
        <v>619195.01</v>
      </c>
      <c r="F104" s="12">
        <v>0</v>
      </c>
      <c r="G104" s="12">
        <f t="shared" si="29"/>
        <v>0</v>
      </c>
      <c r="H104" s="50" t="e">
        <f t="shared" si="30"/>
        <v>#DIV/0!</v>
      </c>
      <c r="I104" s="46"/>
      <c r="K104" s="46"/>
    </row>
    <row r="105" spans="1:11" ht="20.100000000000001" customHeight="1" x14ac:dyDescent="0.25">
      <c r="A105" s="34">
        <v>32322</v>
      </c>
      <c r="B105" s="35" t="s">
        <v>144</v>
      </c>
      <c r="C105" s="36">
        <f>SUM(C106:C108)</f>
        <v>2670600</v>
      </c>
      <c r="D105" s="36">
        <f t="shared" ref="D105:F105" si="40">SUM(D106:D108)</f>
        <v>1550800</v>
      </c>
      <c r="E105" s="36">
        <f t="shared" si="40"/>
        <v>1167484.8799999999</v>
      </c>
      <c r="F105" s="36">
        <f t="shared" si="40"/>
        <v>1891100</v>
      </c>
      <c r="G105" s="36">
        <f t="shared" si="29"/>
        <v>-779500</v>
      </c>
      <c r="H105" s="51">
        <f t="shared" si="30"/>
        <v>70.811802591178008</v>
      </c>
      <c r="I105" s="46"/>
      <c r="K105" s="46"/>
    </row>
    <row r="106" spans="1:11" ht="20.100000000000001" customHeight="1" x14ac:dyDescent="0.25">
      <c r="A106" s="33">
        <v>323220</v>
      </c>
      <c r="B106" s="11" t="s">
        <v>145</v>
      </c>
      <c r="C106" s="12">
        <v>2330600</v>
      </c>
      <c r="D106" s="12">
        <v>1300000</v>
      </c>
      <c r="E106" s="12">
        <v>1025918.33</v>
      </c>
      <c r="F106" s="12">
        <v>1500000</v>
      </c>
      <c r="G106" s="12">
        <f t="shared" si="29"/>
        <v>-830600</v>
      </c>
      <c r="H106" s="50">
        <f t="shared" si="30"/>
        <v>64.361108727366343</v>
      </c>
      <c r="I106" s="46"/>
      <c r="K106" s="46"/>
    </row>
    <row r="107" spans="1:11" ht="20.100000000000001" customHeight="1" x14ac:dyDescent="0.25">
      <c r="A107" s="33">
        <v>323221</v>
      </c>
      <c r="B107" s="11" t="s">
        <v>146</v>
      </c>
      <c r="C107" s="12">
        <v>0</v>
      </c>
      <c r="D107" s="12">
        <v>0</v>
      </c>
      <c r="E107" s="12">
        <v>141566.54999999999</v>
      </c>
      <c r="F107" s="12">
        <v>0</v>
      </c>
      <c r="G107" s="12">
        <f t="shared" si="29"/>
        <v>0</v>
      </c>
      <c r="H107" s="50" t="e">
        <f t="shared" si="30"/>
        <v>#DIV/0!</v>
      </c>
      <c r="I107" s="46"/>
      <c r="K107" s="46"/>
    </row>
    <row r="108" spans="1:11" ht="20.100000000000001" customHeight="1" x14ac:dyDescent="0.25">
      <c r="A108" s="33">
        <v>323222</v>
      </c>
      <c r="B108" s="11" t="s">
        <v>147</v>
      </c>
      <c r="C108" s="12">
        <v>340000</v>
      </c>
      <c r="D108" s="12">
        <v>250800</v>
      </c>
      <c r="E108" s="12">
        <v>0</v>
      </c>
      <c r="F108" s="12">
        <v>391100</v>
      </c>
      <c r="G108" s="12">
        <f t="shared" si="29"/>
        <v>51100</v>
      </c>
      <c r="H108" s="50">
        <f t="shared" si="30"/>
        <v>115.02941176470588</v>
      </c>
      <c r="I108" s="46"/>
      <c r="K108" s="46"/>
    </row>
    <row r="109" spans="1:11" ht="20.100000000000001" customHeight="1" x14ac:dyDescent="0.25">
      <c r="A109" s="34">
        <v>32323</v>
      </c>
      <c r="B109" s="35" t="s">
        <v>148</v>
      </c>
      <c r="C109" s="36">
        <f>SUM(C110:C111)</f>
        <v>302000</v>
      </c>
      <c r="D109" s="36">
        <f t="shared" ref="D109:F109" si="41">SUM(D110:D111)</f>
        <v>329400</v>
      </c>
      <c r="E109" s="36">
        <f t="shared" si="41"/>
        <v>223490.5</v>
      </c>
      <c r="F109" s="36">
        <f t="shared" si="41"/>
        <v>329400</v>
      </c>
      <c r="G109" s="36">
        <f t="shared" si="29"/>
        <v>27400</v>
      </c>
      <c r="H109" s="51">
        <f t="shared" si="30"/>
        <v>109.0728476821192</v>
      </c>
      <c r="I109" s="46"/>
      <c r="K109" s="46"/>
    </row>
    <row r="110" spans="1:11" ht="20.100000000000001" customHeight="1" x14ac:dyDescent="0.25">
      <c r="A110" s="33">
        <v>323230</v>
      </c>
      <c r="B110" s="11" t="s">
        <v>149</v>
      </c>
      <c r="C110" s="12">
        <v>293000</v>
      </c>
      <c r="D110" s="12">
        <v>305000</v>
      </c>
      <c r="E110" s="12">
        <v>207163.09</v>
      </c>
      <c r="F110" s="12">
        <v>305000</v>
      </c>
      <c r="G110" s="12">
        <f t="shared" si="29"/>
        <v>12000</v>
      </c>
      <c r="H110" s="50">
        <f t="shared" si="30"/>
        <v>104.09556313993174</v>
      </c>
      <c r="I110" s="46"/>
      <c r="K110" s="46"/>
    </row>
    <row r="111" spans="1:11" ht="20.100000000000001" customHeight="1" x14ac:dyDescent="0.25">
      <c r="A111" s="33">
        <v>323231</v>
      </c>
      <c r="B111" s="11" t="s">
        <v>150</v>
      </c>
      <c r="C111" s="12">
        <v>9000</v>
      </c>
      <c r="D111" s="12">
        <v>24400</v>
      </c>
      <c r="E111" s="12">
        <v>16327.41</v>
      </c>
      <c r="F111" s="12">
        <v>24400</v>
      </c>
      <c r="G111" s="12">
        <f t="shared" si="29"/>
        <v>15400</v>
      </c>
      <c r="H111" s="50">
        <f t="shared" si="30"/>
        <v>271.11111111111114</v>
      </c>
      <c r="I111" s="46"/>
      <c r="K111" s="46"/>
    </row>
    <row r="112" spans="1:11" ht="20.100000000000001" customHeight="1" x14ac:dyDescent="0.25">
      <c r="A112" s="34">
        <v>32329</v>
      </c>
      <c r="B112" s="35" t="s">
        <v>151</v>
      </c>
      <c r="C112" s="36">
        <f>C113</f>
        <v>4000</v>
      </c>
      <c r="D112" s="36">
        <f t="shared" ref="D112:F112" si="42">D113</f>
        <v>0</v>
      </c>
      <c r="E112" s="36">
        <f t="shared" si="42"/>
        <v>0</v>
      </c>
      <c r="F112" s="36">
        <f t="shared" si="42"/>
        <v>0</v>
      </c>
      <c r="G112" s="36">
        <f t="shared" si="29"/>
        <v>-4000</v>
      </c>
      <c r="H112" s="51">
        <f t="shared" si="30"/>
        <v>0</v>
      </c>
      <c r="I112" s="46"/>
      <c r="K112" s="46"/>
    </row>
    <row r="113" spans="1:11" ht="20.100000000000001" customHeight="1" x14ac:dyDescent="0.25">
      <c r="A113" s="33">
        <v>323290</v>
      </c>
      <c r="B113" s="11" t="s">
        <v>152</v>
      </c>
      <c r="C113" s="12">
        <v>4000</v>
      </c>
      <c r="D113" s="12">
        <v>0</v>
      </c>
      <c r="E113" s="12">
        <v>0</v>
      </c>
      <c r="F113" s="12">
        <v>0</v>
      </c>
      <c r="G113" s="12">
        <f t="shared" si="29"/>
        <v>-4000</v>
      </c>
      <c r="H113" s="50">
        <f t="shared" si="30"/>
        <v>0</v>
      </c>
      <c r="I113" s="46"/>
      <c r="K113" s="46"/>
    </row>
    <row r="114" spans="1:11" ht="20.100000000000001" customHeight="1" x14ac:dyDescent="0.25">
      <c r="A114" s="30">
        <v>3233</v>
      </c>
      <c r="B114" s="31" t="s">
        <v>153</v>
      </c>
      <c r="C114" s="32">
        <f>C115</f>
        <v>184000</v>
      </c>
      <c r="D114" s="32">
        <f t="shared" ref="D114:F114" si="43">D115</f>
        <v>550000</v>
      </c>
      <c r="E114" s="32">
        <f t="shared" si="43"/>
        <v>496510.71999999997</v>
      </c>
      <c r="F114" s="32">
        <f t="shared" si="43"/>
        <v>275400</v>
      </c>
      <c r="G114" s="32">
        <f t="shared" si="29"/>
        <v>91400</v>
      </c>
      <c r="H114" s="49">
        <f t="shared" si="30"/>
        <v>149.67391304347825</v>
      </c>
      <c r="I114" s="46"/>
      <c r="K114" s="46"/>
    </row>
    <row r="115" spans="1:11" s="53" customFormat="1" ht="20.100000000000001" customHeight="1" x14ac:dyDescent="0.25">
      <c r="A115" s="42">
        <v>32339</v>
      </c>
      <c r="B115" s="40" t="s">
        <v>154</v>
      </c>
      <c r="C115" s="43">
        <v>184000</v>
      </c>
      <c r="D115" s="43">
        <v>550000</v>
      </c>
      <c r="E115" s="43">
        <v>496510.71999999997</v>
      </c>
      <c r="F115" s="43">
        <v>275400</v>
      </c>
      <c r="G115" s="43">
        <f t="shared" si="29"/>
        <v>91400</v>
      </c>
      <c r="H115" s="52">
        <f t="shared" si="30"/>
        <v>149.67391304347825</v>
      </c>
      <c r="I115" s="46"/>
      <c r="K115" s="46"/>
    </row>
    <row r="116" spans="1:11" ht="20.100000000000001" customHeight="1" x14ac:dyDescent="0.25">
      <c r="A116" s="30">
        <v>3234</v>
      </c>
      <c r="B116" s="31" t="s">
        <v>155</v>
      </c>
      <c r="C116" s="32">
        <f>SUM(C117:C121)</f>
        <v>1995700</v>
      </c>
      <c r="D116" s="32">
        <f t="shared" ref="D116:F116" si="44">SUM(D117:D121)</f>
        <v>2226800</v>
      </c>
      <c r="E116" s="32">
        <f t="shared" si="44"/>
        <v>1989256.72</v>
      </c>
      <c r="F116" s="32">
        <f t="shared" si="44"/>
        <v>2777800</v>
      </c>
      <c r="G116" s="32">
        <f t="shared" si="29"/>
        <v>782100</v>
      </c>
      <c r="H116" s="49">
        <f t="shared" si="30"/>
        <v>139.18925690234002</v>
      </c>
      <c r="I116" s="46"/>
      <c r="K116" s="46"/>
    </row>
    <row r="117" spans="1:11" ht="20.100000000000001" customHeight="1" x14ac:dyDescent="0.25">
      <c r="A117" s="33">
        <v>32341</v>
      </c>
      <c r="B117" s="11" t="s">
        <v>156</v>
      </c>
      <c r="C117" s="12">
        <v>154000</v>
      </c>
      <c r="D117" s="12">
        <v>155000</v>
      </c>
      <c r="E117" s="12">
        <v>142285.72</v>
      </c>
      <c r="F117" s="12">
        <v>155000</v>
      </c>
      <c r="G117" s="12">
        <f t="shared" si="29"/>
        <v>1000</v>
      </c>
      <c r="H117" s="50">
        <f t="shared" si="30"/>
        <v>100.64935064935065</v>
      </c>
      <c r="I117" s="46"/>
      <c r="K117" s="46"/>
    </row>
    <row r="118" spans="1:11" ht="20.100000000000001" customHeight="1" x14ac:dyDescent="0.25">
      <c r="A118" s="33">
        <v>32342</v>
      </c>
      <c r="B118" s="11" t="s">
        <v>157</v>
      </c>
      <c r="C118" s="12">
        <v>493000</v>
      </c>
      <c r="D118" s="12">
        <v>710000</v>
      </c>
      <c r="E118" s="12">
        <v>663977.18000000005</v>
      </c>
      <c r="F118" s="12">
        <v>1220000</v>
      </c>
      <c r="G118" s="12">
        <f t="shared" si="29"/>
        <v>727000</v>
      </c>
      <c r="H118" s="50">
        <f t="shared" si="30"/>
        <v>247.46450304259633</v>
      </c>
      <c r="I118" s="46"/>
      <c r="K118" s="46"/>
    </row>
    <row r="119" spans="1:11" ht="20.100000000000001" customHeight="1" x14ac:dyDescent="0.25">
      <c r="A119" s="33">
        <v>32344</v>
      </c>
      <c r="B119" s="11" t="s">
        <v>158</v>
      </c>
      <c r="C119" s="12">
        <v>17600</v>
      </c>
      <c r="D119" s="12">
        <v>18300</v>
      </c>
      <c r="E119" s="12">
        <v>4368.82</v>
      </c>
      <c r="F119" s="12">
        <v>18300</v>
      </c>
      <c r="G119" s="12">
        <f t="shared" si="29"/>
        <v>700</v>
      </c>
      <c r="H119" s="50">
        <f t="shared" si="30"/>
        <v>103.97727272727273</v>
      </c>
      <c r="I119" s="46"/>
      <c r="K119" s="46"/>
    </row>
    <row r="120" spans="1:11" ht="20.100000000000001" customHeight="1" x14ac:dyDescent="0.25">
      <c r="A120" s="33">
        <v>32347</v>
      </c>
      <c r="B120" s="11" t="s">
        <v>159</v>
      </c>
      <c r="C120" s="12">
        <v>12500</v>
      </c>
      <c r="D120" s="12">
        <v>20000</v>
      </c>
      <c r="E120" s="12">
        <v>17558.27</v>
      </c>
      <c r="F120" s="12">
        <v>61000</v>
      </c>
      <c r="G120" s="12">
        <f t="shared" si="29"/>
        <v>48500</v>
      </c>
      <c r="H120" s="50">
        <f t="shared" si="30"/>
        <v>488</v>
      </c>
      <c r="I120" s="46"/>
      <c r="K120" s="46"/>
    </row>
    <row r="121" spans="1:11" ht="20.100000000000001" customHeight="1" x14ac:dyDescent="0.25">
      <c r="A121" s="34">
        <v>32349</v>
      </c>
      <c r="B121" s="35" t="s">
        <v>160</v>
      </c>
      <c r="C121" s="36">
        <f>SUM(C122:C125)</f>
        <v>1318600</v>
      </c>
      <c r="D121" s="36">
        <f t="shared" ref="D121:F121" si="45">SUM(D122:D125)</f>
        <v>1323500</v>
      </c>
      <c r="E121" s="36">
        <f t="shared" si="45"/>
        <v>1161066.73</v>
      </c>
      <c r="F121" s="36">
        <f t="shared" si="45"/>
        <v>1323500</v>
      </c>
      <c r="G121" s="36">
        <f t="shared" si="29"/>
        <v>4900</v>
      </c>
      <c r="H121" s="51">
        <f t="shared" si="30"/>
        <v>100.37160624905201</v>
      </c>
      <c r="I121" s="46"/>
      <c r="K121" s="46"/>
    </row>
    <row r="122" spans="1:11" ht="20.100000000000001" customHeight="1" x14ac:dyDescent="0.25">
      <c r="A122" s="33">
        <v>323490</v>
      </c>
      <c r="B122" s="11" t="s">
        <v>161</v>
      </c>
      <c r="C122" s="12">
        <v>1250000</v>
      </c>
      <c r="D122" s="12">
        <v>1250000</v>
      </c>
      <c r="E122" s="12">
        <v>1106585.69</v>
      </c>
      <c r="F122" s="12">
        <v>1250000</v>
      </c>
      <c r="G122" s="12">
        <f t="shared" si="29"/>
        <v>0</v>
      </c>
      <c r="H122" s="50">
        <f t="shared" si="30"/>
        <v>100</v>
      </c>
      <c r="I122" s="46"/>
      <c r="K122" s="46"/>
    </row>
    <row r="123" spans="1:11" ht="20.100000000000001" customHeight="1" x14ac:dyDescent="0.25">
      <c r="A123" s="33">
        <v>323492</v>
      </c>
      <c r="B123" s="11" t="s">
        <v>162</v>
      </c>
      <c r="C123" s="12">
        <v>58600</v>
      </c>
      <c r="D123" s="12">
        <v>61000</v>
      </c>
      <c r="E123" s="12">
        <v>43384.07</v>
      </c>
      <c r="F123" s="12">
        <v>61000</v>
      </c>
      <c r="G123" s="12">
        <f t="shared" si="29"/>
        <v>2400</v>
      </c>
      <c r="H123" s="50">
        <f t="shared" si="30"/>
        <v>104.09556313993174</v>
      </c>
      <c r="I123" s="46"/>
      <c r="K123" s="46"/>
    </row>
    <row r="124" spans="1:11" ht="20.100000000000001" customHeight="1" x14ac:dyDescent="0.25">
      <c r="A124" s="33">
        <v>323493</v>
      </c>
      <c r="B124" s="11" t="s">
        <v>163</v>
      </c>
      <c r="C124" s="12">
        <v>10000</v>
      </c>
      <c r="D124" s="12">
        <v>12500</v>
      </c>
      <c r="E124" s="12">
        <v>11096.97</v>
      </c>
      <c r="F124" s="12">
        <v>12500</v>
      </c>
      <c r="G124" s="12">
        <f t="shared" si="29"/>
        <v>2500</v>
      </c>
      <c r="H124" s="50">
        <f t="shared" si="30"/>
        <v>125</v>
      </c>
      <c r="I124" s="46"/>
      <c r="K124" s="46"/>
    </row>
    <row r="125" spans="1:11" ht="20.100000000000001" customHeight="1" x14ac:dyDescent="0.25">
      <c r="A125" s="33">
        <v>323495</v>
      </c>
      <c r="B125" s="11" t="s">
        <v>164</v>
      </c>
      <c r="C125" s="12">
        <v>0</v>
      </c>
      <c r="D125" s="12">
        <v>0</v>
      </c>
      <c r="E125" s="12">
        <v>0</v>
      </c>
      <c r="F125" s="12">
        <v>0</v>
      </c>
      <c r="G125" s="12">
        <f t="shared" si="29"/>
        <v>0</v>
      </c>
      <c r="H125" s="50" t="e">
        <f t="shared" si="30"/>
        <v>#DIV/0!</v>
      </c>
      <c r="I125" s="46"/>
      <c r="K125" s="46"/>
    </row>
    <row r="126" spans="1:11" ht="20.100000000000001" customHeight="1" x14ac:dyDescent="0.25">
      <c r="A126" s="30">
        <v>3235</v>
      </c>
      <c r="B126" s="31" t="s">
        <v>165</v>
      </c>
      <c r="C126" s="32">
        <f>SUM(C127:C131)</f>
        <v>772250</v>
      </c>
      <c r="D126" s="32">
        <f t="shared" ref="D126:F126" si="46">SUM(D127:D131)</f>
        <v>2814120</v>
      </c>
      <c r="E126" s="32">
        <f t="shared" si="46"/>
        <v>2470106.73</v>
      </c>
      <c r="F126" s="32">
        <f t="shared" si="46"/>
        <v>3184720</v>
      </c>
      <c r="G126" s="32">
        <f t="shared" si="29"/>
        <v>2412470</v>
      </c>
      <c r="H126" s="49">
        <f t="shared" si="30"/>
        <v>412.39494982194884</v>
      </c>
      <c r="I126" s="46"/>
      <c r="K126" s="46"/>
    </row>
    <row r="127" spans="1:11" ht="20.100000000000001" customHeight="1" x14ac:dyDescent="0.25">
      <c r="A127" s="33" t="s">
        <v>166</v>
      </c>
      <c r="B127" s="11" t="s">
        <v>167</v>
      </c>
      <c r="C127" s="12">
        <v>100000</v>
      </c>
      <c r="D127" s="12">
        <v>1235000</v>
      </c>
      <c r="E127" s="12">
        <v>1010037.33</v>
      </c>
      <c r="F127" s="43">
        <v>1400000</v>
      </c>
      <c r="G127" s="12">
        <f t="shared" si="29"/>
        <v>1300000</v>
      </c>
      <c r="H127" s="50">
        <f t="shared" si="30"/>
        <v>1400</v>
      </c>
      <c r="I127" s="46"/>
      <c r="K127" s="46"/>
    </row>
    <row r="128" spans="1:11" ht="20.100000000000001" customHeight="1" x14ac:dyDescent="0.25">
      <c r="A128" s="33">
        <v>32353</v>
      </c>
      <c r="B128" s="11" t="s">
        <v>168</v>
      </c>
      <c r="C128" s="12">
        <v>0</v>
      </c>
      <c r="D128" s="12">
        <v>55000</v>
      </c>
      <c r="E128" s="12">
        <v>50396.81</v>
      </c>
      <c r="F128" s="12">
        <v>55000</v>
      </c>
      <c r="G128" s="12">
        <f t="shared" si="29"/>
        <v>55000</v>
      </c>
      <c r="H128" s="50" t="e">
        <f t="shared" si="30"/>
        <v>#DIV/0!</v>
      </c>
      <c r="I128" s="46"/>
      <c r="K128" s="46"/>
    </row>
    <row r="129" spans="1:11" ht="20.100000000000001" customHeight="1" x14ac:dyDescent="0.25">
      <c r="A129" s="33">
        <v>32354</v>
      </c>
      <c r="B129" s="40" t="s">
        <v>169</v>
      </c>
      <c r="C129" s="12">
        <v>96350</v>
      </c>
      <c r="D129" s="12">
        <v>650000</v>
      </c>
      <c r="E129" s="12">
        <v>610698.86</v>
      </c>
      <c r="F129" s="12">
        <v>1040600</v>
      </c>
      <c r="G129" s="12">
        <f t="shared" si="29"/>
        <v>944250</v>
      </c>
      <c r="H129" s="50">
        <f t="shared" si="30"/>
        <v>1080.0207576543851</v>
      </c>
      <c r="I129" s="46"/>
      <c r="K129" s="46"/>
    </row>
    <row r="130" spans="1:11" ht="20.100000000000001" customHeight="1" x14ac:dyDescent="0.25">
      <c r="A130" s="33">
        <v>32355</v>
      </c>
      <c r="B130" s="11" t="s">
        <v>170</v>
      </c>
      <c r="C130" s="12">
        <v>175900</v>
      </c>
      <c r="D130" s="12">
        <v>239120</v>
      </c>
      <c r="E130" s="12">
        <v>232876.2</v>
      </c>
      <c r="F130" s="12">
        <v>239120</v>
      </c>
      <c r="G130" s="12">
        <f t="shared" si="29"/>
        <v>63220</v>
      </c>
      <c r="H130" s="50">
        <f t="shared" si="30"/>
        <v>135.94087549744174</v>
      </c>
      <c r="I130" s="46"/>
      <c r="K130" s="46"/>
    </row>
    <row r="131" spans="1:11" ht="20.100000000000001" customHeight="1" x14ac:dyDescent="0.25">
      <c r="A131" s="33">
        <v>32359</v>
      </c>
      <c r="B131" s="11" t="s">
        <v>171</v>
      </c>
      <c r="C131" s="12">
        <v>400000</v>
      </c>
      <c r="D131" s="12">
        <v>635000</v>
      </c>
      <c r="E131" s="12">
        <v>566097.53</v>
      </c>
      <c r="F131" s="43">
        <v>450000</v>
      </c>
      <c r="G131" s="12">
        <f t="shared" si="29"/>
        <v>50000</v>
      </c>
      <c r="H131" s="50">
        <f t="shared" si="30"/>
        <v>112.5</v>
      </c>
      <c r="I131" s="46"/>
      <c r="K131" s="46"/>
    </row>
    <row r="132" spans="1:11" ht="20.100000000000001" customHeight="1" x14ac:dyDescent="0.25">
      <c r="A132" s="30">
        <v>3236</v>
      </c>
      <c r="B132" s="31" t="s">
        <v>172</v>
      </c>
      <c r="C132" s="32">
        <f>C133+C134+C138</f>
        <v>2694500</v>
      </c>
      <c r="D132" s="32">
        <f t="shared" ref="D132:F132" si="47">D133+D134+D138</f>
        <v>1557500</v>
      </c>
      <c r="E132" s="32">
        <f t="shared" si="47"/>
        <v>1246485.2200000002</v>
      </c>
      <c r="F132" s="32">
        <f t="shared" si="47"/>
        <v>1694300</v>
      </c>
      <c r="G132" s="32">
        <f t="shared" si="29"/>
        <v>-1000200</v>
      </c>
      <c r="H132" s="49">
        <f t="shared" si="30"/>
        <v>62.879940619781038</v>
      </c>
      <c r="I132" s="46"/>
      <c r="K132" s="46"/>
    </row>
    <row r="133" spans="1:11" ht="20.100000000000001" customHeight="1" x14ac:dyDescent="0.25">
      <c r="A133" s="34">
        <v>32361</v>
      </c>
      <c r="B133" s="35" t="s">
        <v>173</v>
      </c>
      <c r="C133" s="36">
        <v>26000</v>
      </c>
      <c r="D133" s="36">
        <v>25000</v>
      </c>
      <c r="E133" s="36">
        <v>23654.080000000002</v>
      </c>
      <c r="F133" s="36">
        <v>231800</v>
      </c>
      <c r="G133" s="36">
        <f t="shared" si="29"/>
        <v>205800</v>
      </c>
      <c r="H133" s="51">
        <f t="shared" si="30"/>
        <v>891.53846153846155</v>
      </c>
      <c r="I133" s="46"/>
      <c r="K133" s="46"/>
    </row>
    <row r="134" spans="1:11" ht="20.100000000000001" customHeight="1" x14ac:dyDescent="0.25">
      <c r="A134" s="34">
        <v>32363</v>
      </c>
      <c r="B134" s="35" t="s">
        <v>174</v>
      </c>
      <c r="C134" s="36">
        <f>SUM(C135:C137)</f>
        <v>2356000</v>
      </c>
      <c r="D134" s="36">
        <f t="shared" ref="D134:F134" si="48">SUM(D135:D137)</f>
        <v>1220000</v>
      </c>
      <c r="E134" s="36">
        <f t="shared" si="48"/>
        <v>1071181.1400000001</v>
      </c>
      <c r="F134" s="36">
        <f t="shared" si="48"/>
        <v>1150000</v>
      </c>
      <c r="G134" s="36">
        <f t="shared" ref="G134:G197" si="49">F134-C134</f>
        <v>-1206000</v>
      </c>
      <c r="H134" s="51">
        <f t="shared" ref="H134:H197" si="50">F134/C134*100</f>
        <v>48.811544991511035</v>
      </c>
      <c r="I134" s="46"/>
      <c r="K134" s="46"/>
    </row>
    <row r="135" spans="1:11" ht="20.100000000000001" customHeight="1" x14ac:dyDescent="0.25">
      <c r="A135" s="33">
        <v>323630</v>
      </c>
      <c r="B135" s="37" t="s">
        <v>175</v>
      </c>
      <c r="C135" s="15">
        <v>1750000</v>
      </c>
      <c r="D135" s="15">
        <v>650000</v>
      </c>
      <c r="E135" s="15">
        <v>603775.93000000005</v>
      </c>
      <c r="F135" s="15">
        <v>650000</v>
      </c>
      <c r="G135" s="15">
        <f t="shared" si="49"/>
        <v>-1100000</v>
      </c>
      <c r="H135" s="54">
        <f t="shared" si="50"/>
        <v>37.142857142857146</v>
      </c>
      <c r="I135" s="46"/>
      <c r="K135" s="46"/>
    </row>
    <row r="136" spans="1:11" ht="20.100000000000001" customHeight="1" x14ac:dyDescent="0.25">
      <c r="A136" s="33">
        <v>323631</v>
      </c>
      <c r="B136" s="11" t="s">
        <v>176</v>
      </c>
      <c r="C136" s="12">
        <v>206000</v>
      </c>
      <c r="D136" s="12">
        <v>300000</v>
      </c>
      <c r="E136" s="12">
        <v>293705.21000000002</v>
      </c>
      <c r="F136" s="12">
        <v>300000</v>
      </c>
      <c r="G136" s="12">
        <f t="shared" si="49"/>
        <v>94000</v>
      </c>
      <c r="H136" s="50">
        <f t="shared" si="50"/>
        <v>145.63106796116506</v>
      </c>
      <c r="I136" s="46"/>
      <c r="K136" s="46"/>
    </row>
    <row r="137" spans="1:11" ht="20.100000000000001" customHeight="1" x14ac:dyDescent="0.25">
      <c r="A137" s="33">
        <v>323632</v>
      </c>
      <c r="B137" s="11" t="s">
        <v>177</v>
      </c>
      <c r="C137" s="12">
        <v>400000</v>
      </c>
      <c r="D137" s="12">
        <v>270000</v>
      </c>
      <c r="E137" s="12">
        <v>173700</v>
      </c>
      <c r="F137" s="12">
        <v>200000</v>
      </c>
      <c r="G137" s="12">
        <f t="shared" si="49"/>
        <v>-200000</v>
      </c>
      <c r="H137" s="50">
        <f t="shared" si="50"/>
        <v>50</v>
      </c>
      <c r="I137" s="46"/>
      <c r="K137" s="46"/>
    </row>
    <row r="138" spans="1:11" ht="20.100000000000001" customHeight="1" x14ac:dyDescent="0.25">
      <c r="A138" s="34">
        <v>32369</v>
      </c>
      <c r="B138" s="35" t="s">
        <v>178</v>
      </c>
      <c r="C138" s="36">
        <f>C139</f>
        <v>312500</v>
      </c>
      <c r="D138" s="36">
        <f t="shared" ref="D138:F138" si="51">D139</f>
        <v>312500</v>
      </c>
      <c r="E138" s="36">
        <f t="shared" si="51"/>
        <v>151650</v>
      </c>
      <c r="F138" s="36">
        <f t="shared" si="51"/>
        <v>312500</v>
      </c>
      <c r="G138" s="36">
        <f t="shared" si="49"/>
        <v>0</v>
      </c>
      <c r="H138" s="51">
        <f t="shared" si="50"/>
        <v>100</v>
      </c>
      <c r="I138" s="46"/>
      <c r="K138" s="46"/>
    </row>
    <row r="139" spans="1:11" ht="20.100000000000001" customHeight="1" x14ac:dyDescent="0.25">
      <c r="A139" s="33">
        <v>323691</v>
      </c>
      <c r="B139" s="11" t="s">
        <v>179</v>
      </c>
      <c r="C139" s="12">
        <v>312500</v>
      </c>
      <c r="D139" s="12">
        <v>312500</v>
      </c>
      <c r="E139" s="12">
        <v>151650</v>
      </c>
      <c r="F139" s="12">
        <v>312500</v>
      </c>
      <c r="G139" s="12">
        <f t="shared" si="49"/>
        <v>0</v>
      </c>
      <c r="H139" s="50">
        <f t="shared" si="50"/>
        <v>100</v>
      </c>
      <c r="I139" s="46"/>
      <c r="K139" s="46"/>
    </row>
    <row r="140" spans="1:11" ht="20.100000000000001" customHeight="1" x14ac:dyDescent="0.25">
      <c r="A140" s="30">
        <v>3237</v>
      </c>
      <c r="B140" s="31" t="s">
        <v>180</v>
      </c>
      <c r="C140" s="32">
        <f>SUM(C141:C146)</f>
        <v>1444750</v>
      </c>
      <c r="D140" s="32">
        <f t="shared" ref="D140:F140" si="52">SUM(D141:D146)</f>
        <v>4030000</v>
      </c>
      <c r="E140" s="32">
        <f t="shared" si="52"/>
        <v>3735079.9299999997</v>
      </c>
      <c r="F140" s="32">
        <f t="shared" si="52"/>
        <v>2696000</v>
      </c>
      <c r="G140" s="32">
        <f t="shared" si="49"/>
        <v>1251250</v>
      </c>
      <c r="H140" s="49">
        <f t="shared" si="50"/>
        <v>186.60667935629002</v>
      </c>
      <c r="I140" s="46"/>
      <c r="K140" s="46"/>
    </row>
    <row r="141" spans="1:11" ht="20.100000000000001" customHeight="1" x14ac:dyDescent="0.25">
      <c r="A141" s="33">
        <v>32371</v>
      </c>
      <c r="B141" s="11" t="s">
        <v>181</v>
      </c>
      <c r="C141" s="12">
        <v>0</v>
      </c>
      <c r="D141" s="12">
        <v>0</v>
      </c>
      <c r="E141" s="12">
        <v>0</v>
      </c>
      <c r="F141" s="12"/>
      <c r="G141" s="12">
        <f t="shared" si="49"/>
        <v>0</v>
      </c>
      <c r="H141" s="50" t="e">
        <f t="shared" si="50"/>
        <v>#DIV/0!</v>
      </c>
      <c r="I141" s="46"/>
      <c r="K141" s="46"/>
    </row>
    <row r="142" spans="1:11" ht="20.100000000000001" customHeight="1" x14ac:dyDescent="0.25">
      <c r="A142" s="33">
        <v>32372</v>
      </c>
      <c r="B142" s="11" t="s">
        <v>182</v>
      </c>
      <c r="C142" s="12">
        <v>285000</v>
      </c>
      <c r="D142" s="12">
        <v>650000</v>
      </c>
      <c r="E142" s="12">
        <v>618188.82999999996</v>
      </c>
      <c r="F142" s="12">
        <v>500000</v>
      </c>
      <c r="G142" s="12">
        <f t="shared" si="49"/>
        <v>215000</v>
      </c>
      <c r="H142" s="50">
        <f t="shared" si="50"/>
        <v>175.43859649122805</v>
      </c>
      <c r="I142" s="46"/>
      <c r="K142" s="46"/>
    </row>
    <row r="143" spans="1:11" ht="20.100000000000001" customHeight="1" x14ac:dyDescent="0.25">
      <c r="A143" s="33">
        <v>32373</v>
      </c>
      <c r="B143" s="11" t="s">
        <v>183</v>
      </c>
      <c r="C143" s="12">
        <v>155000</v>
      </c>
      <c r="D143" s="12">
        <v>250000</v>
      </c>
      <c r="E143" s="12">
        <v>230448.03</v>
      </c>
      <c r="F143" s="12">
        <v>250000</v>
      </c>
      <c r="G143" s="12">
        <f t="shared" si="49"/>
        <v>95000</v>
      </c>
      <c r="H143" s="50">
        <f t="shared" si="50"/>
        <v>161.29032258064515</v>
      </c>
      <c r="I143" s="46"/>
      <c r="K143" s="46"/>
    </row>
    <row r="144" spans="1:11" ht="20.100000000000001" customHeight="1" x14ac:dyDescent="0.25">
      <c r="A144" s="33">
        <v>32376</v>
      </c>
      <c r="B144" s="11" t="s">
        <v>184</v>
      </c>
      <c r="C144" s="12">
        <v>75000</v>
      </c>
      <c r="D144" s="12">
        <v>15000</v>
      </c>
      <c r="E144" s="12">
        <v>15000</v>
      </c>
      <c r="F144" s="12">
        <v>0</v>
      </c>
      <c r="G144" s="12">
        <f t="shared" si="49"/>
        <v>-75000</v>
      </c>
      <c r="H144" s="50">
        <f t="shared" si="50"/>
        <v>0</v>
      </c>
      <c r="I144" s="46"/>
      <c r="K144" s="46"/>
    </row>
    <row r="145" spans="1:11" ht="20.100000000000001" customHeight="1" x14ac:dyDescent="0.25">
      <c r="A145" s="33">
        <v>32377</v>
      </c>
      <c r="B145" s="11" t="s">
        <v>185</v>
      </c>
      <c r="C145" s="12">
        <v>250000</v>
      </c>
      <c r="D145" s="12">
        <v>2630000</v>
      </c>
      <c r="E145" s="12">
        <v>2420196.0099999998</v>
      </c>
      <c r="F145" s="12">
        <v>1500000</v>
      </c>
      <c r="G145" s="12">
        <f t="shared" si="49"/>
        <v>1250000</v>
      </c>
      <c r="H145" s="50">
        <f t="shared" si="50"/>
        <v>600</v>
      </c>
      <c r="I145" s="46"/>
      <c r="K145" s="46"/>
    </row>
    <row r="146" spans="1:11" ht="20.100000000000001" customHeight="1" x14ac:dyDescent="0.25">
      <c r="A146" s="34">
        <v>32379</v>
      </c>
      <c r="B146" s="35" t="s">
        <v>186</v>
      </c>
      <c r="C146" s="36">
        <f>SUM(C147:C152)</f>
        <v>679750</v>
      </c>
      <c r="D146" s="36">
        <f t="shared" ref="D146:F146" si="53">SUM(D147:D152)</f>
        <v>485000</v>
      </c>
      <c r="E146" s="36">
        <f t="shared" si="53"/>
        <v>451247.06</v>
      </c>
      <c r="F146" s="36">
        <f t="shared" si="53"/>
        <v>446000</v>
      </c>
      <c r="G146" s="36">
        <f t="shared" si="49"/>
        <v>-233750</v>
      </c>
      <c r="H146" s="51">
        <f t="shared" si="50"/>
        <v>65.612357484369255</v>
      </c>
      <c r="I146" s="46"/>
      <c r="K146" s="46"/>
    </row>
    <row r="147" spans="1:11" ht="20.100000000000001" customHeight="1" x14ac:dyDescent="0.25">
      <c r="A147" s="33">
        <v>323791</v>
      </c>
      <c r="B147" s="11" t="s">
        <v>187</v>
      </c>
      <c r="C147" s="12">
        <v>0</v>
      </c>
      <c r="D147" s="12">
        <v>0</v>
      </c>
      <c r="E147" s="12">
        <v>0</v>
      </c>
      <c r="F147" s="12">
        <v>0</v>
      </c>
      <c r="G147" s="12">
        <f t="shared" si="49"/>
        <v>0</v>
      </c>
      <c r="H147" s="50" t="e">
        <f t="shared" si="50"/>
        <v>#DIV/0!</v>
      </c>
      <c r="I147" s="46"/>
      <c r="K147" s="46"/>
    </row>
    <row r="148" spans="1:11" ht="20.100000000000001" customHeight="1" x14ac:dyDescent="0.25">
      <c r="A148" s="33">
        <v>323792</v>
      </c>
      <c r="B148" s="11" t="s">
        <v>188</v>
      </c>
      <c r="C148" s="12">
        <v>200000</v>
      </c>
      <c r="D148" s="12">
        <v>150000</v>
      </c>
      <c r="E148" s="12">
        <v>145937.06</v>
      </c>
      <c r="F148" s="43">
        <v>150000</v>
      </c>
      <c r="G148" s="12">
        <f t="shared" si="49"/>
        <v>-50000</v>
      </c>
      <c r="H148" s="50">
        <f t="shared" si="50"/>
        <v>75</v>
      </c>
      <c r="I148" s="46"/>
      <c r="K148" s="46"/>
    </row>
    <row r="149" spans="1:11" ht="20.100000000000001" customHeight="1" x14ac:dyDescent="0.25">
      <c r="A149" s="33">
        <v>323793</v>
      </c>
      <c r="B149" s="11" t="s">
        <v>189</v>
      </c>
      <c r="C149" s="12">
        <v>42000</v>
      </c>
      <c r="D149" s="12">
        <v>100000</v>
      </c>
      <c r="E149" s="12">
        <v>96000</v>
      </c>
      <c r="F149" s="43">
        <v>100000</v>
      </c>
      <c r="G149" s="12">
        <f t="shared" si="49"/>
        <v>58000</v>
      </c>
      <c r="H149" s="50">
        <f t="shared" si="50"/>
        <v>238.0952380952381</v>
      </c>
      <c r="I149" s="46"/>
      <c r="K149" s="46"/>
    </row>
    <row r="150" spans="1:11" ht="20.100000000000001" customHeight="1" x14ac:dyDescent="0.25">
      <c r="A150" s="33">
        <v>323795</v>
      </c>
      <c r="B150" s="11" t="s">
        <v>190</v>
      </c>
      <c r="C150" s="12">
        <v>35000</v>
      </c>
      <c r="D150" s="12">
        <v>35000</v>
      </c>
      <c r="E150" s="12">
        <v>30000</v>
      </c>
      <c r="F150" s="12">
        <v>35000</v>
      </c>
      <c r="G150" s="12">
        <f t="shared" si="49"/>
        <v>0</v>
      </c>
      <c r="H150" s="50">
        <f t="shared" si="50"/>
        <v>100</v>
      </c>
      <c r="I150" s="46"/>
      <c r="K150" s="46"/>
    </row>
    <row r="151" spans="1:11" ht="20.100000000000001" customHeight="1" x14ac:dyDescent="0.25">
      <c r="A151" s="33">
        <v>323796</v>
      </c>
      <c r="B151" s="11" t="s">
        <v>191</v>
      </c>
      <c r="C151" s="12">
        <v>71523</v>
      </c>
      <c r="D151" s="12">
        <v>75000</v>
      </c>
      <c r="E151" s="12">
        <v>74310</v>
      </c>
      <c r="F151" s="12">
        <v>61000</v>
      </c>
      <c r="G151" s="12">
        <f t="shared" si="49"/>
        <v>-10523</v>
      </c>
      <c r="H151" s="50">
        <f t="shared" si="50"/>
        <v>85.287250255162675</v>
      </c>
      <c r="I151" s="46"/>
      <c r="K151" s="46"/>
    </row>
    <row r="152" spans="1:11" ht="20.100000000000001" customHeight="1" x14ac:dyDescent="0.25">
      <c r="A152" s="33">
        <v>323799</v>
      </c>
      <c r="B152" s="11" t="s">
        <v>192</v>
      </c>
      <c r="C152" s="12">
        <v>331227</v>
      </c>
      <c r="D152" s="12">
        <v>125000</v>
      </c>
      <c r="E152" s="12">
        <v>105000</v>
      </c>
      <c r="F152" s="12">
        <v>100000</v>
      </c>
      <c r="G152" s="12">
        <f t="shared" si="49"/>
        <v>-231227</v>
      </c>
      <c r="H152" s="50">
        <f t="shared" si="50"/>
        <v>30.190775510450536</v>
      </c>
      <c r="I152" s="46"/>
      <c r="K152" s="46"/>
    </row>
    <row r="153" spans="1:11" ht="20.100000000000001" customHeight="1" x14ac:dyDescent="0.25">
      <c r="A153" s="30">
        <v>3238</v>
      </c>
      <c r="B153" s="31" t="s">
        <v>193</v>
      </c>
      <c r="C153" s="32">
        <f>SUM(C154:C156)</f>
        <v>1691200</v>
      </c>
      <c r="D153" s="32">
        <f t="shared" ref="D153:F153" si="54">SUM(D154:D156)</f>
        <v>2019000</v>
      </c>
      <c r="E153" s="32">
        <f t="shared" si="54"/>
        <v>1748240.66</v>
      </c>
      <c r="F153" s="32">
        <f t="shared" si="54"/>
        <v>1451500</v>
      </c>
      <c r="G153" s="32">
        <f t="shared" si="49"/>
        <v>-239700</v>
      </c>
      <c r="H153" s="49">
        <f t="shared" si="50"/>
        <v>85.826631977294227</v>
      </c>
      <c r="I153" s="46"/>
      <c r="K153" s="46"/>
    </row>
    <row r="154" spans="1:11" ht="20.100000000000001" customHeight="1" x14ac:dyDescent="0.25">
      <c r="A154" s="33">
        <v>32381</v>
      </c>
      <c r="B154" s="11" t="s">
        <v>194</v>
      </c>
      <c r="C154" s="12">
        <v>0</v>
      </c>
      <c r="D154" s="12">
        <v>0</v>
      </c>
      <c r="E154" s="12">
        <v>0</v>
      </c>
      <c r="F154" s="12"/>
      <c r="G154" s="12">
        <f t="shared" si="49"/>
        <v>0</v>
      </c>
      <c r="H154" s="50" t="e">
        <f t="shared" si="50"/>
        <v>#DIV/0!</v>
      </c>
      <c r="I154" s="46"/>
      <c r="K154" s="46"/>
    </row>
    <row r="155" spans="1:11" ht="20.100000000000001" customHeight="1" x14ac:dyDescent="0.25">
      <c r="A155" s="33">
        <v>32382</v>
      </c>
      <c r="B155" s="11" t="s">
        <v>195</v>
      </c>
      <c r="C155" s="12">
        <v>1222200</v>
      </c>
      <c r="D155" s="12">
        <v>1550000</v>
      </c>
      <c r="E155" s="12">
        <v>1449943.75</v>
      </c>
      <c r="F155" s="12">
        <v>1055000</v>
      </c>
      <c r="G155" s="12">
        <f t="shared" si="49"/>
        <v>-167200</v>
      </c>
      <c r="H155" s="50">
        <f t="shared" si="50"/>
        <v>86.319751268204882</v>
      </c>
      <c r="I155" s="46"/>
      <c r="K155" s="46"/>
    </row>
    <row r="156" spans="1:11" ht="20.100000000000001" customHeight="1" x14ac:dyDescent="0.25">
      <c r="A156" s="33">
        <v>32389</v>
      </c>
      <c r="B156" s="11" t="s">
        <v>196</v>
      </c>
      <c r="C156" s="12">
        <v>469000</v>
      </c>
      <c r="D156" s="12">
        <v>469000</v>
      </c>
      <c r="E156" s="12">
        <v>298296.90999999997</v>
      </c>
      <c r="F156" s="12">
        <v>396500</v>
      </c>
      <c r="G156" s="12">
        <f t="shared" si="49"/>
        <v>-72500</v>
      </c>
      <c r="H156" s="50">
        <f t="shared" si="50"/>
        <v>84.541577825159919</v>
      </c>
      <c r="I156" s="46"/>
      <c r="K156" s="46"/>
    </row>
    <row r="157" spans="1:11" ht="20.100000000000001" customHeight="1" x14ac:dyDescent="0.25">
      <c r="A157" s="30">
        <v>3239</v>
      </c>
      <c r="B157" s="31" t="s">
        <v>197</v>
      </c>
      <c r="C157" s="32">
        <f>SUM(C158:C162)</f>
        <v>2121200</v>
      </c>
      <c r="D157" s="32">
        <f t="shared" ref="D157:F157" si="55">SUM(D158:D162)</f>
        <v>3387040</v>
      </c>
      <c r="E157" s="32">
        <f t="shared" si="55"/>
        <v>2703133.6100000003</v>
      </c>
      <c r="F157" s="32">
        <f t="shared" si="55"/>
        <v>2946840</v>
      </c>
      <c r="G157" s="32">
        <f t="shared" si="49"/>
        <v>825640</v>
      </c>
      <c r="H157" s="49">
        <f t="shared" si="50"/>
        <v>138.92325099000567</v>
      </c>
      <c r="I157" s="46"/>
      <c r="K157" s="46"/>
    </row>
    <row r="158" spans="1:11" ht="20.100000000000001" customHeight="1" x14ac:dyDescent="0.25">
      <c r="A158" s="33">
        <v>32391</v>
      </c>
      <c r="B158" s="11" t="s">
        <v>198</v>
      </c>
      <c r="C158" s="12">
        <v>228600</v>
      </c>
      <c r="D158" s="12">
        <v>237900</v>
      </c>
      <c r="E158" s="12">
        <v>104188.70000000001</v>
      </c>
      <c r="F158" s="12">
        <v>237900</v>
      </c>
      <c r="G158" s="12">
        <f t="shared" si="49"/>
        <v>9300</v>
      </c>
      <c r="H158" s="50">
        <f t="shared" si="50"/>
        <v>104.06824146981629</v>
      </c>
      <c r="I158" s="46"/>
      <c r="K158" s="46"/>
    </row>
    <row r="159" spans="1:11" ht="20.100000000000001" customHeight="1" x14ac:dyDescent="0.25">
      <c r="A159" s="33">
        <v>32394</v>
      </c>
      <c r="B159" s="11" t="s">
        <v>199</v>
      </c>
      <c r="C159" s="12">
        <v>35000</v>
      </c>
      <c r="D159" s="12">
        <v>30000</v>
      </c>
      <c r="E159" s="12">
        <v>28666.510000000002</v>
      </c>
      <c r="F159" s="12">
        <v>35000</v>
      </c>
      <c r="G159" s="12">
        <f t="shared" si="49"/>
        <v>0</v>
      </c>
      <c r="H159" s="50">
        <f t="shared" si="50"/>
        <v>100</v>
      </c>
      <c r="I159" s="46"/>
      <c r="K159" s="46"/>
    </row>
    <row r="160" spans="1:11" ht="20.100000000000001" customHeight="1" x14ac:dyDescent="0.25">
      <c r="A160" s="33">
        <v>32395</v>
      </c>
      <c r="B160" s="11" t="s">
        <v>200</v>
      </c>
      <c r="C160" s="12">
        <v>1260400</v>
      </c>
      <c r="D160" s="12">
        <v>1403000</v>
      </c>
      <c r="E160" s="12">
        <v>1046374.06</v>
      </c>
      <c r="F160" s="43">
        <v>1403000</v>
      </c>
      <c r="G160" s="12">
        <f t="shared" si="49"/>
        <v>142600</v>
      </c>
      <c r="H160" s="50">
        <f t="shared" si="50"/>
        <v>111.31386861313868</v>
      </c>
      <c r="I160" s="46"/>
      <c r="K160" s="46"/>
    </row>
    <row r="161" spans="1:11" ht="20.100000000000001" customHeight="1" x14ac:dyDescent="0.25">
      <c r="A161" s="33">
        <v>32396</v>
      </c>
      <c r="B161" s="11" t="s">
        <v>201</v>
      </c>
      <c r="C161" s="12">
        <v>480000</v>
      </c>
      <c r="D161" s="12">
        <v>520940</v>
      </c>
      <c r="E161" s="12">
        <v>424659.28</v>
      </c>
      <c r="F161" s="12">
        <v>520940</v>
      </c>
      <c r="G161" s="12">
        <f t="shared" si="49"/>
        <v>40940</v>
      </c>
      <c r="H161" s="50">
        <f t="shared" si="50"/>
        <v>108.52916666666668</v>
      </c>
      <c r="I161" s="46"/>
      <c r="K161" s="46"/>
    </row>
    <row r="162" spans="1:11" ht="20.100000000000001" customHeight="1" x14ac:dyDescent="0.25">
      <c r="A162" s="33">
        <v>32399</v>
      </c>
      <c r="B162" s="11" t="s">
        <v>202</v>
      </c>
      <c r="C162" s="12">
        <v>117200</v>
      </c>
      <c r="D162" s="12">
        <v>1195200</v>
      </c>
      <c r="E162" s="12">
        <v>1099245.06</v>
      </c>
      <c r="F162" s="12">
        <v>750000</v>
      </c>
      <c r="G162" s="12">
        <f t="shared" si="49"/>
        <v>632800</v>
      </c>
      <c r="H162" s="50">
        <f t="shared" si="50"/>
        <v>639.93174061433444</v>
      </c>
      <c r="I162" s="46"/>
      <c r="K162" s="46"/>
    </row>
    <row r="163" spans="1:11" ht="20.100000000000001" customHeight="1" x14ac:dyDescent="0.25">
      <c r="A163" s="27">
        <v>324</v>
      </c>
      <c r="B163" s="28" t="s">
        <v>203</v>
      </c>
      <c r="C163" s="29">
        <f>C164</f>
        <v>0</v>
      </c>
      <c r="D163" s="29">
        <f t="shared" ref="D163:F163" si="56">D164</f>
        <v>0</v>
      </c>
      <c r="E163" s="29">
        <f t="shared" si="56"/>
        <v>0</v>
      </c>
      <c r="F163" s="29">
        <f t="shared" si="56"/>
        <v>0</v>
      </c>
      <c r="G163" s="29">
        <f t="shared" si="49"/>
        <v>0</v>
      </c>
      <c r="H163" s="48" t="e">
        <f t="shared" si="50"/>
        <v>#DIV/0!</v>
      </c>
      <c r="I163" s="46"/>
      <c r="K163" s="46"/>
    </row>
    <row r="164" spans="1:11" ht="20.100000000000001" customHeight="1" x14ac:dyDescent="0.25">
      <c r="A164" s="30">
        <v>3241</v>
      </c>
      <c r="B164" s="31" t="s">
        <v>203</v>
      </c>
      <c r="C164" s="32">
        <f>SUM(C165:C166)</f>
        <v>0</v>
      </c>
      <c r="D164" s="32">
        <f>SUM(D165:D166)</f>
        <v>0</v>
      </c>
      <c r="E164" s="32">
        <f>SUM(E165:E166)</f>
        <v>0</v>
      </c>
      <c r="F164" s="32">
        <f>SUM(F165:F166)</f>
        <v>0</v>
      </c>
      <c r="G164" s="32">
        <f t="shared" si="49"/>
        <v>0</v>
      </c>
      <c r="H164" s="49" t="e">
        <f t="shared" si="50"/>
        <v>#DIV/0!</v>
      </c>
      <c r="I164" s="46"/>
      <c r="K164" s="46"/>
    </row>
    <row r="165" spans="1:11" ht="20.100000000000001" customHeight="1" x14ac:dyDescent="0.25">
      <c r="A165" s="33">
        <v>32411</v>
      </c>
      <c r="B165" s="11" t="s">
        <v>204</v>
      </c>
      <c r="C165" s="12">
        <v>0</v>
      </c>
      <c r="D165" s="12">
        <v>0</v>
      </c>
      <c r="E165" s="12"/>
      <c r="F165" s="12"/>
      <c r="G165" s="12">
        <f t="shared" si="49"/>
        <v>0</v>
      </c>
      <c r="H165" s="50" t="e">
        <f t="shared" si="50"/>
        <v>#DIV/0!</v>
      </c>
      <c r="I165" s="46"/>
      <c r="K165" s="46"/>
    </row>
    <row r="166" spans="1:11" ht="20.100000000000001" customHeight="1" x14ac:dyDescent="0.25">
      <c r="A166" s="33">
        <v>32412</v>
      </c>
      <c r="B166" s="11" t="s">
        <v>205</v>
      </c>
      <c r="C166" s="12">
        <v>0</v>
      </c>
      <c r="D166" s="12">
        <v>0</v>
      </c>
      <c r="E166" s="12"/>
      <c r="F166" s="12"/>
      <c r="G166" s="12">
        <f t="shared" si="49"/>
        <v>0</v>
      </c>
      <c r="H166" s="50" t="e">
        <f t="shared" si="50"/>
        <v>#DIV/0!</v>
      </c>
      <c r="I166" s="46"/>
      <c r="K166" s="46"/>
    </row>
    <row r="167" spans="1:11" ht="20.100000000000001" customHeight="1" x14ac:dyDescent="0.25">
      <c r="A167" s="27">
        <v>329</v>
      </c>
      <c r="B167" s="28" t="s">
        <v>206</v>
      </c>
      <c r="C167" s="29">
        <f>C171+C176+C178+C182+C188+C190+C168</f>
        <v>1243100</v>
      </c>
      <c r="D167" s="29">
        <f t="shared" ref="D167:F167" si="57">D171+D176+D178+D182+D188+D190+D168</f>
        <v>2892083</v>
      </c>
      <c r="E167" s="29">
        <f t="shared" si="57"/>
        <v>2263440.5</v>
      </c>
      <c r="F167" s="29">
        <f t="shared" si="57"/>
        <v>1408580</v>
      </c>
      <c r="G167" s="29">
        <f t="shared" si="49"/>
        <v>165480</v>
      </c>
      <c r="H167" s="48">
        <f t="shared" si="50"/>
        <v>113.31188158635671</v>
      </c>
      <c r="I167" s="46"/>
      <c r="K167" s="46"/>
    </row>
    <row r="168" spans="1:11" ht="20.100000000000001" customHeight="1" x14ac:dyDescent="0.25">
      <c r="A168" s="30">
        <v>3291</v>
      </c>
      <c r="B168" s="31" t="s">
        <v>207</v>
      </c>
      <c r="C168" s="32">
        <f>SUM(C169:C170)</f>
        <v>0</v>
      </c>
      <c r="D168" s="32">
        <f t="shared" ref="D168:F168" si="58">SUM(D169:D170)</f>
        <v>55000</v>
      </c>
      <c r="E168" s="32">
        <f t="shared" si="58"/>
        <v>48742.54</v>
      </c>
      <c r="F168" s="32">
        <f t="shared" si="58"/>
        <v>55000</v>
      </c>
      <c r="G168" s="32">
        <f t="shared" si="49"/>
        <v>55000</v>
      </c>
      <c r="H168" s="49" t="e">
        <f t="shared" si="50"/>
        <v>#DIV/0!</v>
      </c>
      <c r="I168" s="46"/>
      <c r="K168" s="46"/>
    </row>
    <row r="169" spans="1:11" ht="20.100000000000001" customHeight="1" x14ac:dyDescent="0.25">
      <c r="A169" s="33">
        <v>32911</v>
      </c>
      <c r="B169" s="11" t="s">
        <v>208</v>
      </c>
      <c r="C169" s="12">
        <v>0</v>
      </c>
      <c r="D169" s="12">
        <v>55000</v>
      </c>
      <c r="E169" s="12">
        <v>48742.54</v>
      </c>
      <c r="F169" s="12">
        <v>55000</v>
      </c>
      <c r="G169" s="12">
        <f t="shared" si="49"/>
        <v>55000</v>
      </c>
      <c r="H169" s="50" t="e">
        <f t="shared" si="50"/>
        <v>#DIV/0!</v>
      </c>
      <c r="I169" s="46"/>
      <c r="K169" s="46"/>
    </row>
    <row r="170" spans="1:11" ht="20.100000000000001" customHeight="1" x14ac:dyDescent="0.25">
      <c r="A170" s="33">
        <v>32912</v>
      </c>
      <c r="B170" s="11" t="s">
        <v>209</v>
      </c>
      <c r="C170" s="12">
        <v>0</v>
      </c>
      <c r="D170" s="12">
        <v>0</v>
      </c>
      <c r="E170" s="12">
        <v>0</v>
      </c>
      <c r="F170" s="12">
        <v>0</v>
      </c>
      <c r="G170" s="12">
        <f t="shared" si="49"/>
        <v>0</v>
      </c>
      <c r="H170" s="50" t="e">
        <f t="shared" si="50"/>
        <v>#DIV/0!</v>
      </c>
      <c r="I170" s="46"/>
      <c r="K170" s="46"/>
    </row>
    <row r="171" spans="1:11" ht="20.100000000000001" customHeight="1" x14ac:dyDescent="0.25">
      <c r="A171" s="30">
        <v>3292</v>
      </c>
      <c r="B171" s="31" t="s">
        <v>210</v>
      </c>
      <c r="C171" s="32">
        <f>SUM(C172:C175)</f>
        <v>650000</v>
      </c>
      <c r="D171" s="32">
        <f t="shared" ref="D171:F171" si="59">SUM(D172:D175)</f>
        <v>650000</v>
      </c>
      <c r="E171" s="32">
        <f t="shared" si="59"/>
        <v>220951.07</v>
      </c>
      <c r="F171" s="32">
        <f t="shared" si="59"/>
        <v>650000</v>
      </c>
      <c r="G171" s="32">
        <f t="shared" si="49"/>
        <v>0</v>
      </c>
      <c r="H171" s="49">
        <f t="shared" si="50"/>
        <v>100</v>
      </c>
      <c r="I171" s="46"/>
      <c r="K171" s="46"/>
    </row>
    <row r="172" spans="1:11" ht="20.100000000000001" customHeight="1" x14ac:dyDescent="0.25">
      <c r="A172" s="33">
        <v>32921</v>
      </c>
      <c r="B172" s="11" t="s">
        <v>211</v>
      </c>
      <c r="C172" s="12">
        <v>125000</v>
      </c>
      <c r="D172" s="12">
        <v>125000</v>
      </c>
      <c r="E172" s="12">
        <v>90013.75</v>
      </c>
      <c r="F172" s="12">
        <v>125000</v>
      </c>
      <c r="G172" s="12">
        <f t="shared" si="49"/>
        <v>0</v>
      </c>
      <c r="H172" s="50">
        <f t="shared" si="50"/>
        <v>100</v>
      </c>
      <c r="I172" s="46"/>
      <c r="K172" s="46"/>
    </row>
    <row r="173" spans="1:11" ht="20.100000000000001" customHeight="1" x14ac:dyDescent="0.25">
      <c r="A173" s="33">
        <v>32922</v>
      </c>
      <c r="B173" s="11" t="s">
        <v>212</v>
      </c>
      <c r="C173" s="12">
        <v>275000</v>
      </c>
      <c r="D173" s="12">
        <v>275000</v>
      </c>
      <c r="E173" s="12">
        <v>72843.14</v>
      </c>
      <c r="F173" s="12">
        <v>275000</v>
      </c>
      <c r="G173" s="12">
        <f t="shared" si="49"/>
        <v>0</v>
      </c>
      <c r="H173" s="50">
        <f t="shared" si="50"/>
        <v>100</v>
      </c>
      <c r="I173" s="46"/>
      <c r="K173" s="46"/>
    </row>
    <row r="174" spans="1:11" ht="20.100000000000001" customHeight="1" x14ac:dyDescent="0.25">
      <c r="A174" s="33">
        <v>32923</v>
      </c>
      <c r="B174" s="11" t="s">
        <v>213</v>
      </c>
      <c r="C174" s="12">
        <v>70000</v>
      </c>
      <c r="D174" s="12">
        <v>70000</v>
      </c>
      <c r="E174" s="12">
        <v>14837.94</v>
      </c>
      <c r="F174" s="12">
        <v>70000</v>
      </c>
      <c r="G174" s="12">
        <f t="shared" si="49"/>
        <v>0</v>
      </c>
      <c r="H174" s="50">
        <f t="shared" si="50"/>
        <v>100</v>
      </c>
      <c r="I174" s="46"/>
      <c r="K174" s="46"/>
    </row>
    <row r="175" spans="1:11" ht="20.100000000000001" customHeight="1" x14ac:dyDescent="0.25">
      <c r="A175" s="33">
        <v>32924</v>
      </c>
      <c r="B175" s="11" t="s">
        <v>214</v>
      </c>
      <c r="C175" s="12">
        <v>180000</v>
      </c>
      <c r="D175" s="12">
        <v>180000</v>
      </c>
      <c r="E175" s="12">
        <v>43256.24</v>
      </c>
      <c r="F175" s="12">
        <v>180000</v>
      </c>
      <c r="G175" s="12">
        <f t="shared" si="49"/>
        <v>0</v>
      </c>
      <c r="H175" s="50">
        <f t="shared" si="50"/>
        <v>100</v>
      </c>
      <c r="I175" s="46"/>
      <c r="K175" s="46"/>
    </row>
    <row r="176" spans="1:11" ht="20.100000000000001" customHeight="1" x14ac:dyDescent="0.25">
      <c r="A176" s="30">
        <v>3293</v>
      </c>
      <c r="B176" s="31" t="s">
        <v>215</v>
      </c>
      <c r="C176" s="32">
        <f>C177</f>
        <v>105400</v>
      </c>
      <c r="D176" s="32">
        <f t="shared" ref="D176:F176" si="60">D177</f>
        <v>185000</v>
      </c>
      <c r="E176" s="32">
        <f t="shared" si="60"/>
        <v>177085.33</v>
      </c>
      <c r="F176" s="32">
        <f t="shared" si="60"/>
        <v>85400</v>
      </c>
      <c r="G176" s="32">
        <f t="shared" si="49"/>
        <v>-20000</v>
      </c>
      <c r="H176" s="49">
        <f t="shared" si="50"/>
        <v>81.024667931688811</v>
      </c>
      <c r="I176" s="46"/>
      <c r="K176" s="46"/>
    </row>
    <row r="177" spans="1:11" ht="20.100000000000001" customHeight="1" x14ac:dyDescent="0.25">
      <c r="A177" s="33">
        <v>32931</v>
      </c>
      <c r="B177" s="11" t="s">
        <v>215</v>
      </c>
      <c r="C177" s="12">
        <v>105400</v>
      </c>
      <c r="D177" s="12">
        <v>185000</v>
      </c>
      <c r="E177" s="12">
        <v>177085.33</v>
      </c>
      <c r="F177" s="12">
        <v>85400</v>
      </c>
      <c r="G177" s="12">
        <f t="shared" si="49"/>
        <v>-20000</v>
      </c>
      <c r="H177" s="50">
        <f t="shared" si="50"/>
        <v>81.024667931688811</v>
      </c>
      <c r="I177" s="46"/>
      <c r="K177" s="46"/>
    </row>
    <row r="178" spans="1:11" ht="20.100000000000001" customHeight="1" x14ac:dyDescent="0.25">
      <c r="A178" s="30">
        <v>3294</v>
      </c>
      <c r="B178" s="31" t="s">
        <v>216</v>
      </c>
      <c r="C178" s="32">
        <f>SUM(C179:C181)</f>
        <v>84600</v>
      </c>
      <c r="D178" s="32">
        <f t="shared" ref="D178:F178" si="61">SUM(D179:D181)</f>
        <v>55000</v>
      </c>
      <c r="E178" s="32">
        <f t="shared" si="61"/>
        <v>47535.53</v>
      </c>
      <c r="F178" s="32">
        <f t="shared" si="61"/>
        <v>55000</v>
      </c>
      <c r="G178" s="32">
        <f t="shared" si="49"/>
        <v>-29600</v>
      </c>
      <c r="H178" s="49">
        <f t="shared" si="50"/>
        <v>65.011820330969272</v>
      </c>
      <c r="I178" s="46"/>
      <c r="K178" s="46"/>
    </row>
    <row r="179" spans="1:11" ht="20.100000000000001" customHeight="1" x14ac:dyDescent="0.25">
      <c r="A179" s="33">
        <v>32941</v>
      </c>
      <c r="B179" s="11" t="s">
        <v>217</v>
      </c>
      <c r="C179" s="12">
        <v>74600</v>
      </c>
      <c r="D179" s="12">
        <v>40000</v>
      </c>
      <c r="E179" s="12">
        <v>36088.839999999997</v>
      </c>
      <c r="F179" s="12">
        <v>40000</v>
      </c>
      <c r="G179" s="12">
        <f t="shared" si="49"/>
        <v>-34600</v>
      </c>
      <c r="H179" s="50">
        <f t="shared" si="50"/>
        <v>53.619302949061662</v>
      </c>
      <c r="I179" s="46"/>
      <c r="K179" s="46"/>
    </row>
    <row r="180" spans="1:11" ht="20.100000000000001" customHeight="1" x14ac:dyDescent="0.25">
      <c r="A180" s="33">
        <v>32942</v>
      </c>
      <c r="B180" s="11" t="s">
        <v>218</v>
      </c>
      <c r="C180" s="12">
        <v>0</v>
      </c>
      <c r="D180" s="12">
        <v>0</v>
      </c>
      <c r="E180" s="12">
        <v>0</v>
      </c>
      <c r="F180" s="12">
        <v>0</v>
      </c>
      <c r="G180" s="12">
        <f t="shared" si="49"/>
        <v>0</v>
      </c>
      <c r="H180" s="50" t="e">
        <f t="shared" si="50"/>
        <v>#DIV/0!</v>
      </c>
      <c r="I180" s="46"/>
      <c r="K180" s="46"/>
    </row>
    <row r="181" spans="1:11" ht="20.100000000000001" customHeight="1" x14ac:dyDescent="0.25">
      <c r="A181" s="33">
        <v>32943</v>
      </c>
      <c r="B181" s="11" t="s">
        <v>219</v>
      </c>
      <c r="C181" s="12">
        <v>10000</v>
      </c>
      <c r="D181" s="12">
        <v>15000</v>
      </c>
      <c r="E181" s="12">
        <v>11446.69</v>
      </c>
      <c r="F181" s="12">
        <v>15000</v>
      </c>
      <c r="G181" s="12">
        <f t="shared" si="49"/>
        <v>5000</v>
      </c>
      <c r="H181" s="50">
        <f t="shared" si="50"/>
        <v>150</v>
      </c>
      <c r="I181" s="46"/>
      <c r="K181" s="46"/>
    </row>
    <row r="182" spans="1:11" ht="20.100000000000001" customHeight="1" x14ac:dyDescent="0.25">
      <c r="A182" s="30">
        <v>3295</v>
      </c>
      <c r="B182" s="31" t="s">
        <v>220</v>
      </c>
      <c r="C182" s="32">
        <f>SUM(C183:C187)</f>
        <v>125000</v>
      </c>
      <c r="D182" s="32">
        <f t="shared" ref="D182:F182" si="62">SUM(D183:D187)</f>
        <v>100000</v>
      </c>
      <c r="E182" s="32">
        <f t="shared" si="62"/>
        <v>90554.75</v>
      </c>
      <c r="F182" s="32">
        <f t="shared" si="62"/>
        <v>100000</v>
      </c>
      <c r="G182" s="32">
        <f t="shared" si="49"/>
        <v>-25000</v>
      </c>
      <c r="H182" s="49">
        <f t="shared" si="50"/>
        <v>80</v>
      </c>
      <c r="I182" s="46"/>
      <c r="K182" s="46"/>
    </row>
    <row r="183" spans="1:11" ht="20.100000000000001" customHeight="1" x14ac:dyDescent="0.25">
      <c r="A183" s="33">
        <v>32951</v>
      </c>
      <c r="B183" s="11" t="s">
        <v>221</v>
      </c>
      <c r="C183" s="12">
        <v>17000</v>
      </c>
      <c r="D183" s="12">
        <v>0</v>
      </c>
      <c r="E183" s="12">
        <v>16.5</v>
      </c>
      <c r="F183" s="12">
        <v>0</v>
      </c>
      <c r="G183" s="12">
        <f t="shared" si="49"/>
        <v>-17000</v>
      </c>
      <c r="H183" s="50">
        <f t="shared" si="50"/>
        <v>0</v>
      </c>
      <c r="I183" s="46"/>
      <c r="K183" s="46"/>
    </row>
    <row r="184" spans="1:11" ht="20.100000000000001" customHeight="1" x14ac:dyDescent="0.25">
      <c r="A184" s="33">
        <v>32952</v>
      </c>
      <c r="B184" s="11" t="s">
        <v>222</v>
      </c>
      <c r="C184" s="12">
        <v>30000</v>
      </c>
      <c r="D184" s="12">
        <v>12000</v>
      </c>
      <c r="E184" s="12">
        <v>9532.82</v>
      </c>
      <c r="F184" s="12">
        <v>12000</v>
      </c>
      <c r="G184" s="12">
        <f t="shared" si="49"/>
        <v>-18000</v>
      </c>
      <c r="H184" s="50">
        <f t="shared" si="50"/>
        <v>40</v>
      </c>
      <c r="I184" s="46"/>
      <c r="K184" s="46"/>
    </row>
    <row r="185" spans="1:11" ht="20.100000000000001" customHeight="1" x14ac:dyDescent="0.25">
      <c r="A185" s="33">
        <v>32953</v>
      </c>
      <c r="B185" s="11" t="s">
        <v>223</v>
      </c>
      <c r="C185" s="12">
        <v>25000</v>
      </c>
      <c r="D185" s="12">
        <v>23000</v>
      </c>
      <c r="E185" s="12">
        <v>21505.43</v>
      </c>
      <c r="F185" s="12">
        <v>23000</v>
      </c>
      <c r="G185" s="12">
        <f t="shared" si="49"/>
        <v>-2000</v>
      </c>
      <c r="H185" s="50">
        <f t="shared" si="50"/>
        <v>92</v>
      </c>
      <c r="I185" s="46"/>
      <c r="K185" s="46"/>
    </row>
    <row r="186" spans="1:11" ht="20.100000000000001" customHeight="1" x14ac:dyDescent="0.25">
      <c r="A186" s="33">
        <v>32955</v>
      </c>
      <c r="B186" s="11" t="s">
        <v>224</v>
      </c>
      <c r="C186" s="12">
        <v>53000</v>
      </c>
      <c r="D186" s="12">
        <v>65000</v>
      </c>
      <c r="E186" s="12">
        <v>59500</v>
      </c>
      <c r="F186" s="12">
        <v>65000</v>
      </c>
      <c r="G186" s="12">
        <f t="shared" si="49"/>
        <v>12000</v>
      </c>
      <c r="H186" s="50">
        <f t="shared" si="50"/>
        <v>122.64150943396226</v>
      </c>
      <c r="I186" s="46"/>
      <c r="K186" s="46"/>
    </row>
    <row r="187" spans="1:11" ht="20.100000000000001" customHeight="1" x14ac:dyDescent="0.25">
      <c r="A187" s="33">
        <v>32959</v>
      </c>
      <c r="B187" s="11" t="s">
        <v>225</v>
      </c>
      <c r="C187" s="12">
        <v>0</v>
      </c>
      <c r="D187" s="12">
        <v>0</v>
      </c>
      <c r="E187" s="12">
        <v>0</v>
      </c>
      <c r="F187" s="12">
        <v>0</v>
      </c>
      <c r="G187" s="12">
        <f t="shared" si="49"/>
        <v>0</v>
      </c>
      <c r="H187" s="50" t="e">
        <f t="shared" si="50"/>
        <v>#DIV/0!</v>
      </c>
      <c r="I187" s="46"/>
      <c r="K187" s="46"/>
    </row>
    <row r="188" spans="1:11" ht="20.100000000000001" customHeight="1" x14ac:dyDescent="0.25">
      <c r="A188" s="30">
        <v>3296</v>
      </c>
      <c r="B188" s="31" t="s">
        <v>226</v>
      </c>
      <c r="C188" s="32">
        <f>C189</f>
        <v>0</v>
      </c>
      <c r="D188" s="32">
        <f t="shared" ref="D188:F188" si="63">D189</f>
        <v>45000</v>
      </c>
      <c r="E188" s="32">
        <f t="shared" si="63"/>
        <v>41383.9</v>
      </c>
      <c r="F188" s="32">
        <f t="shared" si="63"/>
        <v>0</v>
      </c>
      <c r="G188" s="32">
        <f t="shared" si="49"/>
        <v>0</v>
      </c>
      <c r="H188" s="49" t="e">
        <f t="shared" si="50"/>
        <v>#DIV/0!</v>
      </c>
      <c r="I188" s="46"/>
      <c r="K188" s="46"/>
    </row>
    <row r="189" spans="1:11" ht="20.100000000000001" customHeight="1" x14ac:dyDescent="0.25">
      <c r="A189" s="33">
        <v>32961</v>
      </c>
      <c r="B189" s="11" t="s">
        <v>226</v>
      </c>
      <c r="C189" s="12">
        <v>0</v>
      </c>
      <c r="D189" s="12">
        <v>45000</v>
      </c>
      <c r="E189" s="12">
        <v>41383.9</v>
      </c>
      <c r="F189" s="12">
        <v>0</v>
      </c>
      <c r="G189" s="12">
        <f t="shared" si="49"/>
        <v>0</v>
      </c>
      <c r="H189" s="50" t="e">
        <f t="shared" si="50"/>
        <v>#DIV/0!</v>
      </c>
      <c r="I189" s="46"/>
      <c r="K189" s="46"/>
    </row>
    <row r="190" spans="1:11" ht="20.100000000000001" customHeight="1" x14ac:dyDescent="0.25">
      <c r="A190" s="30">
        <v>3299</v>
      </c>
      <c r="B190" s="31" t="s">
        <v>206</v>
      </c>
      <c r="C190" s="32">
        <f>SUM(C191:C192)</f>
        <v>278100</v>
      </c>
      <c r="D190" s="32">
        <f t="shared" ref="D190:F190" si="64">SUM(D191:D192)</f>
        <v>1802083</v>
      </c>
      <c r="E190" s="32">
        <f t="shared" si="64"/>
        <v>1637187.38</v>
      </c>
      <c r="F190" s="32">
        <f t="shared" si="64"/>
        <v>463180</v>
      </c>
      <c r="G190" s="32">
        <f t="shared" si="49"/>
        <v>185080</v>
      </c>
      <c r="H190" s="49">
        <f t="shared" si="50"/>
        <v>166.55160014383316</v>
      </c>
      <c r="I190" s="46"/>
      <c r="K190" s="46"/>
    </row>
    <row r="191" spans="1:11" ht="20.100000000000001" customHeight="1" x14ac:dyDescent="0.25">
      <c r="A191" s="33">
        <v>32991</v>
      </c>
      <c r="B191" s="11" t="s">
        <v>227</v>
      </c>
      <c r="C191" s="12">
        <v>0</v>
      </c>
      <c r="D191" s="12">
        <v>5000</v>
      </c>
      <c r="E191" s="12">
        <v>4400</v>
      </c>
      <c r="F191" s="12">
        <v>5000</v>
      </c>
      <c r="G191" s="12">
        <f t="shared" si="49"/>
        <v>5000</v>
      </c>
      <c r="H191" s="50" t="e">
        <f t="shared" si="50"/>
        <v>#DIV/0!</v>
      </c>
      <c r="I191" s="46"/>
      <c r="K191" s="46"/>
    </row>
    <row r="192" spans="1:11" ht="20.100000000000001" customHeight="1" x14ac:dyDescent="0.25">
      <c r="A192" s="33">
        <v>32999</v>
      </c>
      <c r="B192" s="11" t="s">
        <v>206</v>
      </c>
      <c r="C192" s="12">
        <v>278100</v>
      </c>
      <c r="D192" s="12">
        <v>1797083</v>
      </c>
      <c r="E192" s="12">
        <v>1632787.38</v>
      </c>
      <c r="F192" s="12">
        <v>458180</v>
      </c>
      <c r="G192" s="12">
        <f t="shared" si="49"/>
        <v>180080</v>
      </c>
      <c r="H192" s="50">
        <f t="shared" si="50"/>
        <v>164.75368572455952</v>
      </c>
      <c r="I192" s="46"/>
      <c r="K192" s="46"/>
    </row>
    <row r="193" spans="1:11" ht="20.100000000000001" customHeight="1" x14ac:dyDescent="0.25">
      <c r="A193" s="24">
        <v>34</v>
      </c>
      <c r="B193" s="25" t="s">
        <v>228</v>
      </c>
      <c r="C193" s="26">
        <f>C194+C197</f>
        <v>650000</v>
      </c>
      <c r="D193" s="26">
        <f t="shared" ref="D193:F193" si="65">D194+D197</f>
        <v>1140000</v>
      </c>
      <c r="E193" s="26">
        <f t="shared" si="65"/>
        <v>640196.57000000007</v>
      </c>
      <c r="F193" s="26">
        <f t="shared" si="65"/>
        <v>425000</v>
      </c>
      <c r="G193" s="26">
        <f t="shared" si="49"/>
        <v>-225000</v>
      </c>
      <c r="H193" s="47">
        <f t="shared" si="50"/>
        <v>65.384615384615387</v>
      </c>
      <c r="I193" s="46"/>
      <c r="K193" s="46"/>
    </row>
    <row r="194" spans="1:11" ht="20.100000000000001" customHeight="1" x14ac:dyDescent="0.25">
      <c r="A194" s="27">
        <v>342</v>
      </c>
      <c r="B194" s="28" t="s">
        <v>229</v>
      </c>
      <c r="C194" s="29">
        <f>SUM(C195:C196)</f>
        <v>300000</v>
      </c>
      <c r="D194" s="29">
        <f t="shared" ref="D194:F194" si="66">SUM(D195:D196)</f>
        <v>460000</v>
      </c>
      <c r="E194" s="29">
        <f t="shared" si="66"/>
        <v>249955.64</v>
      </c>
      <c r="F194" s="29">
        <f t="shared" si="66"/>
        <v>0</v>
      </c>
      <c r="G194" s="29">
        <f t="shared" si="49"/>
        <v>-300000</v>
      </c>
      <c r="H194" s="48">
        <f t="shared" si="50"/>
        <v>0</v>
      </c>
      <c r="I194" s="46"/>
      <c r="K194" s="46"/>
    </row>
    <row r="195" spans="1:11" ht="20.100000000000001" customHeight="1" x14ac:dyDescent="0.25">
      <c r="A195" s="33">
        <v>34233</v>
      </c>
      <c r="B195" s="11" t="s">
        <v>230</v>
      </c>
      <c r="C195" s="12">
        <v>300000</v>
      </c>
      <c r="D195" s="12">
        <v>460000</v>
      </c>
      <c r="E195" s="12">
        <v>249955.64</v>
      </c>
      <c r="F195" s="12">
        <v>0</v>
      </c>
      <c r="G195" s="12">
        <f t="shared" si="49"/>
        <v>-300000</v>
      </c>
      <c r="H195" s="50">
        <f t="shared" si="50"/>
        <v>0</v>
      </c>
      <c r="I195" s="46"/>
      <c r="K195" s="46"/>
    </row>
    <row r="196" spans="1:11" ht="20.100000000000001" customHeight="1" x14ac:dyDescent="0.25">
      <c r="A196" s="33">
        <v>34233</v>
      </c>
      <c r="B196" s="11" t="s">
        <v>231</v>
      </c>
      <c r="C196" s="12">
        <v>0</v>
      </c>
      <c r="D196" s="12">
        <v>0</v>
      </c>
      <c r="E196" s="12">
        <v>0</v>
      </c>
      <c r="F196" s="12">
        <v>0</v>
      </c>
      <c r="G196" s="12">
        <f t="shared" si="49"/>
        <v>0</v>
      </c>
      <c r="H196" s="50" t="e">
        <f t="shared" si="50"/>
        <v>#DIV/0!</v>
      </c>
      <c r="I196" s="46"/>
      <c r="K196" s="46"/>
    </row>
    <row r="197" spans="1:11" ht="20.100000000000001" customHeight="1" x14ac:dyDescent="0.25">
      <c r="A197" s="27">
        <v>343</v>
      </c>
      <c r="B197" s="28" t="s">
        <v>232</v>
      </c>
      <c r="C197" s="29">
        <f>C198+C201+C203</f>
        <v>350000</v>
      </c>
      <c r="D197" s="29">
        <f>D198+D201+D203</f>
        <v>680000</v>
      </c>
      <c r="E197" s="29">
        <f t="shared" ref="E197:F197" si="67">E198+E201+E203</f>
        <v>390240.93</v>
      </c>
      <c r="F197" s="29">
        <f t="shared" si="67"/>
        <v>425000</v>
      </c>
      <c r="G197" s="29">
        <f t="shared" si="49"/>
        <v>75000</v>
      </c>
      <c r="H197" s="48">
        <f t="shared" si="50"/>
        <v>121.42857142857142</v>
      </c>
      <c r="I197" s="46"/>
      <c r="K197" s="46"/>
    </row>
    <row r="198" spans="1:11" ht="20.100000000000001" customHeight="1" x14ac:dyDescent="0.25">
      <c r="A198" s="30">
        <v>3431</v>
      </c>
      <c r="B198" s="38" t="s">
        <v>233</v>
      </c>
      <c r="C198" s="32">
        <f>SUM(C199:C200)</f>
        <v>350000</v>
      </c>
      <c r="D198" s="32">
        <f t="shared" ref="D198:F198" si="68">SUM(D199:D200)</f>
        <v>665000</v>
      </c>
      <c r="E198" s="32">
        <f t="shared" si="68"/>
        <v>378659</v>
      </c>
      <c r="F198" s="32">
        <f t="shared" si="68"/>
        <v>410000</v>
      </c>
      <c r="G198" s="32">
        <f t="shared" ref="G198:G213" si="69">F198-C198</f>
        <v>60000</v>
      </c>
      <c r="H198" s="49">
        <f t="shared" ref="H198:H213" si="70">F198/C198*100</f>
        <v>117.14285714285715</v>
      </c>
      <c r="I198" s="46"/>
      <c r="K198" s="46"/>
    </row>
    <row r="199" spans="1:11" ht="20.100000000000001" customHeight="1" x14ac:dyDescent="0.25">
      <c r="A199" s="33">
        <v>34311</v>
      </c>
      <c r="B199" s="11" t="s">
        <v>234</v>
      </c>
      <c r="C199" s="12">
        <v>161000</v>
      </c>
      <c r="D199" s="12">
        <v>605000</v>
      </c>
      <c r="E199" s="12">
        <v>321898.88</v>
      </c>
      <c r="F199" s="12">
        <v>350000</v>
      </c>
      <c r="G199" s="12">
        <f t="shared" si="69"/>
        <v>189000</v>
      </c>
      <c r="H199" s="50">
        <f t="shared" si="70"/>
        <v>217.39130434782606</v>
      </c>
      <c r="I199" s="46"/>
      <c r="K199" s="46"/>
    </row>
    <row r="200" spans="1:11" ht="20.100000000000001" customHeight="1" x14ac:dyDescent="0.25">
      <c r="A200" s="33">
        <v>34312</v>
      </c>
      <c r="B200" s="11" t="s">
        <v>235</v>
      </c>
      <c r="C200" s="12">
        <v>189000</v>
      </c>
      <c r="D200" s="12">
        <v>60000</v>
      </c>
      <c r="E200" s="12">
        <v>56760.12</v>
      </c>
      <c r="F200" s="12">
        <v>60000</v>
      </c>
      <c r="G200" s="12">
        <f t="shared" si="69"/>
        <v>-129000</v>
      </c>
      <c r="H200" s="50">
        <f t="shared" si="70"/>
        <v>31.746031746031743</v>
      </c>
      <c r="I200" s="46"/>
      <c r="K200" s="46"/>
    </row>
    <row r="201" spans="1:11" ht="20.100000000000001" customHeight="1" x14ac:dyDescent="0.25">
      <c r="A201" s="30">
        <v>3432</v>
      </c>
      <c r="B201" s="31" t="s">
        <v>236</v>
      </c>
      <c r="C201" s="32">
        <f>C202</f>
        <v>0</v>
      </c>
      <c r="D201" s="32">
        <f t="shared" ref="D201:F201" si="71">D202</f>
        <v>10000</v>
      </c>
      <c r="E201" s="32">
        <f t="shared" si="71"/>
        <v>6984.58</v>
      </c>
      <c r="F201" s="32">
        <f t="shared" si="71"/>
        <v>10000</v>
      </c>
      <c r="G201" s="32">
        <f t="shared" si="69"/>
        <v>10000</v>
      </c>
      <c r="H201" s="49" t="e">
        <f t="shared" si="70"/>
        <v>#DIV/0!</v>
      </c>
      <c r="I201" s="46"/>
      <c r="K201" s="46"/>
    </row>
    <row r="202" spans="1:11" ht="20.100000000000001" customHeight="1" x14ac:dyDescent="0.25">
      <c r="A202" s="33">
        <v>34321</v>
      </c>
      <c r="B202" s="11" t="s">
        <v>237</v>
      </c>
      <c r="C202" s="12">
        <v>0</v>
      </c>
      <c r="D202" s="12">
        <v>10000</v>
      </c>
      <c r="E202" s="12">
        <v>6984.58</v>
      </c>
      <c r="F202" s="12">
        <v>10000</v>
      </c>
      <c r="G202" s="12">
        <f t="shared" si="69"/>
        <v>10000</v>
      </c>
      <c r="H202" s="50" t="e">
        <f t="shared" si="70"/>
        <v>#DIV/0!</v>
      </c>
      <c r="I202" s="46"/>
      <c r="K202" s="46"/>
    </row>
    <row r="203" spans="1:11" ht="20.100000000000001" customHeight="1" x14ac:dyDescent="0.25">
      <c r="A203" s="30">
        <v>3433</v>
      </c>
      <c r="B203" s="31" t="s">
        <v>238</v>
      </c>
      <c r="C203" s="32">
        <f>SUM(C204:C205)</f>
        <v>0</v>
      </c>
      <c r="D203" s="32">
        <f t="shared" ref="D203:F203" si="72">SUM(D204:D205)</f>
        <v>5000</v>
      </c>
      <c r="E203" s="32">
        <f t="shared" si="72"/>
        <v>4597.3500000000004</v>
      </c>
      <c r="F203" s="32">
        <f t="shared" si="72"/>
        <v>5000</v>
      </c>
      <c r="G203" s="32">
        <f t="shared" si="69"/>
        <v>5000</v>
      </c>
      <c r="H203" s="49" t="e">
        <f t="shared" si="70"/>
        <v>#DIV/0!</v>
      </c>
      <c r="I203" s="46"/>
      <c r="K203" s="46"/>
    </row>
    <row r="204" spans="1:11" ht="20.100000000000001" customHeight="1" x14ac:dyDescent="0.25">
      <c r="A204" s="33">
        <v>34333</v>
      </c>
      <c r="B204" s="11" t="s">
        <v>239</v>
      </c>
      <c r="C204" s="12">
        <v>0</v>
      </c>
      <c r="D204" s="12">
        <v>1000</v>
      </c>
      <c r="E204" s="12">
        <v>881.14</v>
      </c>
      <c r="F204" s="12">
        <v>1000</v>
      </c>
      <c r="G204" s="12">
        <f t="shared" si="69"/>
        <v>1000</v>
      </c>
      <c r="H204" s="50" t="e">
        <f t="shared" si="70"/>
        <v>#DIV/0!</v>
      </c>
      <c r="I204" s="46"/>
      <c r="K204" s="46"/>
    </row>
    <row r="205" spans="1:11" ht="20.100000000000001" customHeight="1" x14ac:dyDescent="0.25">
      <c r="A205" s="33">
        <v>34339</v>
      </c>
      <c r="B205" s="11" t="s">
        <v>240</v>
      </c>
      <c r="C205" s="12">
        <v>0</v>
      </c>
      <c r="D205" s="12">
        <v>4000</v>
      </c>
      <c r="E205" s="12">
        <v>3716.21</v>
      </c>
      <c r="F205" s="12">
        <v>4000</v>
      </c>
      <c r="G205" s="12">
        <f t="shared" si="69"/>
        <v>4000</v>
      </c>
      <c r="H205" s="50" t="e">
        <f t="shared" si="70"/>
        <v>#DIV/0!</v>
      </c>
      <c r="I205" s="46"/>
      <c r="K205" s="46"/>
    </row>
    <row r="206" spans="1:11" ht="20.100000000000001" customHeight="1" x14ac:dyDescent="0.25">
      <c r="A206" s="24">
        <v>36</v>
      </c>
      <c r="B206" s="25" t="s">
        <v>241</v>
      </c>
      <c r="C206" s="26">
        <f>C207</f>
        <v>0</v>
      </c>
      <c r="D206" s="26">
        <f t="shared" ref="D206:F208" si="73">D207</f>
        <v>600000</v>
      </c>
      <c r="E206" s="26">
        <f t="shared" si="73"/>
        <v>205549.86</v>
      </c>
      <c r="F206" s="26">
        <f t="shared" si="73"/>
        <v>600000</v>
      </c>
      <c r="G206" s="26">
        <f t="shared" si="69"/>
        <v>600000</v>
      </c>
      <c r="H206" s="47" t="e">
        <f t="shared" si="70"/>
        <v>#DIV/0!</v>
      </c>
      <c r="I206" s="46"/>
      <c r="K206" s="46"/>
    </row>
    <row r="207" spans="1:11" ht="20.100000000000001" customHeight="1" x14ac:dyDescent="0.25">
      <c r="A207" s="27">
        <v>369</v>
      </c>
      <c r="B207" s="28" t="s">
        <v>13</v>
      </c>
      <c r="C207" s="29">
        <f>C208</f>
        <v>0</v>
      </c>
      <c r="D207" s="29">
        <f t="shared" si="73"/>
        <v>600000</v>
      </c>
      <c r="E207" s="29">
        <f t="shared" si="73"/>
        <v>205549.86</v>
      </c>
      <c r="F207" s="29">
        <f t="shared" si="73"/>
        <v>600000</v>
      </c>
      <c r="G207" s="29">
        <f t="shared" si="69"/>
        <v>600000</v>
      </c>
      <c r="H207" s="48" t="e">
        <f t="shared" si="70"/>
        <v>#DIV/0!</v>
      </c>
      <c r="I207" s="46"/>
      <c r="K207" s="46"/>
    </row>
    <row r="208" spans="1:11" ht="20.100000000000001" customHeight="1" x14ac:dyDescent="0.25">
      <c r="A208" s="30">
        <v>3691</v>
      </c>
      <c r="B208" s="31" t="s">
        <v>14</v>
      </c>
      <c r="C208" s="32">
        <f>C209</f>
        <v>0</v>
      </c>
      <c r="D208" s="32">
        <f t="shared" si="73"/>
        <v>600000</v>
      </c>
      <c r="E208" s="32">
        <f t="shared" si="73"/>
        <v>205549.86</v>
      </c>
      <c r="F208" s="32">
        <f t="shared" si="73"/>
        <v>600000</v>
      </c>
      <c r="G208" s="32">
        <f t="shared" si="69"/>
        <v>600000</v>
      </c>
      <c r="H208" s="49" t="e">
        <f t="shared" si="70"/>
        <v>#DIV/0!</v>
      </c>
      <c r="I208" s="46"/>
      <c r="K208" s="46"/>
    </row>
    <row r="209" spans="1:11" ht="20.100000000000001" customHeight="1" x14ac:dyDescent="0.25">
      <c r="A209" s="33">
        <v>36911</v>
      </c>
      <c r="B209" s="11" t="s">
        <v>14</v>
      </c>
      <c r="C209" s="12">
        <v>0</v>
      </c>
      <c r="D209" s="12">
        <v>600000</v>
      </c>
      <c r="E209" s="12">
        <v>205549.86</v>
      </c>
      <c r="F209" s="12">
        <v>600000</v>
      </c>
      <c r="G209" s="12">
        <f t="shared" si="69"/>
        <v>600000</v>
      </c>
      <c r="H209" s="50" t="e">
        <f t="shared" si="70"/>
        <v>#DIV/0!</v>
      </c>
      <c r="I209" s="46"/>
      <c r="K209" s="46"/>
    </row>
    <row r="210" spans="1:11" ht="20.100000000000001" customHeight="1" x14ac:dyDescent="0.25">
      <c r="A210" s="24">
        <v>38</v>
      </c>
      <c r="B210" s="25" t="s">
        <v>242</v>
      </c>
      <c r="C210" s="26">
        <f>C211</f>
        <v>0</v>
      </c>
      <c r="D210" s="26">
        <f t="shared" ref="D210:F210" si="74">D211</f>
        <v>20000</v>
      </c>
      <c r="E210" s="26">
        <f t="shared" si="74"/>
        <v>19833.25</v>
      </c>
      <c r="F210" s="26">
        <f t="shared" si="74"/>
        <v>0</v>
      </c>
      <c r="G210" s="26">
        <f t="shared" si="69"/>
        <v>0</v>
      </c>
      <c r="H210" s="47" t="e">
        <f t="shared" si="70"/>
        <v>#DIV/0!</v>
      </c>
      <c r="I210" s="46"/>
      <c r="K210" s="46"/>
    </row>
    <row r="211" spans="1:11" ht="20.100000000000001" customHeight="1" x14ac:dyDescent="0.25">
      <c r="A211" s="27">
        <v>381</v>
      </c>
      <c r="B211" s="28" t="s">
        <v>36</v>
      </c>
      <c r="C211" s="29">
        <f>SUM(C212:C213)</f>
        <v>0</v>
      </c>
      <c r="D211" s="29">
        <f t="shared" ref="D211:F211" si="75">SUM(D212:D213)</f>
        <v>20000</v>
      </c>
      <c r="E211" s="29">
        <f t="shared" si="75"/>
        <v>19833.25</v>
      </c>
      <c r="F211" s="29">
        <f t="shared" si="75"/>
        <v>0</v>
      </c>
      <c r="G211" s="29">
        <f t="shared" si="69"/>
        <v>0</v>
      </c>
      <c r="H211" s="48" t="e">
        <f t="shared" si="70"/>
        <v>#DIV/0!</v>
      </c>
      <c r="I211" s="46"/>
      <c r="K211" s="46"/>
    </row>
    <row r="212" spans="1:11" ht="20.100000000000001" customHeight="1" x14ac:dyDescent="0.25">
      <c r="A212" s="33" t="s">
        <v>243</v>
      </c>
      <c r="B212" s="11" t="s">
        <v>244</v>
      </c>
      <c r="C212" s="12">
        <v>0</v>
      </c>
      <c r="D212" s="12">
        <v>6500</v>
      </c>
      <c r="E212" s="12">
        <v>6313</v>
      </c>
      <c r="F212" s="12">
        <v>0</v>
      </c>
      <c r="G212" s="12">
        <f t="shared" si="69"/>
        <v>0</v>
      </c>
      <c r="H212" s="50" t="e">
        <f t="shared" si="70"/>
        <v>#DIV/0!</v>
      </c>
      <c r="I212" s="46"/>
      <c r="K212" s="46"/>
    </row>
    <row r="213" spans="1:11" ht="20.100000000000001" customHeight="1" x14ac:dyDescent="0.25">
      <c r="A213" s="33" t="s">
        <v>245</v>
      </c>
      <c r="B213" s="11" t="s">
        <v>246</v>
      </c>
      <c r="C213" s="12">
        <v>0</v>
      </c>
      <c r="D213" s="12">
        <v>13500</v>
      </c>
      <c r="E213" s="12">
        <v>13520.25</v>
      </c>
      <c r="F213" s="12">
        <v>0</v>
      </c>
      <c r="G213" s="12">
        <f t="shared" si="69"/>
        <v>0</v>
      </c>
      <c r="H213" s="50" t="e">
        <f t="shared" si="70"/>
        <v>#DIV/0!</v>
      </c>
      <c r="I213" s="46"/>
      <c r="K213" s="4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8" scale="96" fitToHeight="0" orientation="landscape" r:id="rId1"/>
  <headerFooter>
    <oddHeader>&amp;LUpravno vijeće
27.12.2021.&amp;CFinancijski plan prihoda i rashoda za 2022. godinu&amp;R4. sjednica
Točka 4. dnevnog reda</oddHeader>
    <oddFooter>&amp;LNastavni zavod za javno zdravstvo "Dr. Andrija Štampar"&amp;C&amp;A&amp;R&amp;P/&amp;N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2BC-5AB2-41C2-B681-24117ABE3906}">
  <sheetPr>
    <pageSetUpPr fitToPage="1"/>
  </sheetPr>
  <dimension ref="A1:K58"/>
  <sheetViews>
    <sheetView workbookViewId="0">
      <selection activeCell="A2" sqref="A2"/>
    </sheetView>
  </sheetViews>
  <sheetFormatPr defaultRowHeight="12.75" x14ac:dyDescent="0.2"/>
  <cols>
    <col min="1" max="1" width="10.7109375" style="1" customWidth="1"/>
    <col min="2" max="2" width="65.7109375" style="1" customWidth="1"/>
    <col min="3" max="7" width="20.7109375" style="77" customWidth="1"/>
    <col min="8" max="8" width="20.7109375" style="78" customWidth="1"/>
    <col min="9" max="9" width="9.140625" style="1"/>
    <col min="10" max="10" width="12.28515625" style="1" bestFit="1" customWidth="1"/>
    <col min="11" max="11" width="11.85546875" style="1" bestFit="1" customWidth="1"/>
    <col min="12" max="16384" width="9.140625" style="1"/>
  </cols>
  <sheetData>
    <row r="1" spans="1:11" s="18" customFormat="1" ht="20.100000000000001" customHeight="1" thickBot="1" x14ac:dyDescent="0.3">
      <c r="A1" s="91" t="s">
        <v>293</v>
      </c>
      <c r="B1" s="91"/>
      <c r="C1" s="91"/>
      <c r="D1" s="91"/>
      <c r="E1" s="91"/>
      <c r="F1" s="91"/>
      <c r="G1" s="91"/>
      <c r="H1" s="91"/>
    </row>
    <row r="2" spans="1:11" s="18" customFormat="1" ht="20.100000000000001" customHeight="1" thickTop="1" x14ac:dyDescent="0.25">
      <c r="C2" s="77"/>
      <c r="D2" s="77"/>
      <c r="E2" s="77"/>
      <c r="F2" s="77"/>
      <c r="G2" s="77"/>
      <c r="H2" s="78"/>
    </row>
    <row r="3" spans="1:11" s="89" customFormat="1" ht="25.5" x14ac:dyDescent="0.25">
      <c r="A3" s="2" t="s">
        <v>0</v>
      </c>
      <c r="B3" s="2" t="s">
        <v>1</v>
      </c>
      <c r="C3" s="56" t="s">
        <v>298</v>
      </c>
      <c r="D3" s="56" t="s">
        <v>297</v>
      </c>
      <c r="E3" s="56" t="s">
        <v>45</v>
      </c>
      <c r="F3" s="56" t="s">
        <v>299</v>
      </c>
      <c r="G3" s="56" t="s">
        <v>46</v>
      </c>
      <c r="H3" s="60" t="s">
        <v>47</v>
      </c>
    </row>
    <row r="4" spans="1:11" s="58" customFormat="1" ht="11.25" x14ac:dyDescent="0.25">
      <c r="A4" s="20">
        <v>1</v>
      </c>
      <c r="B4" s="20">
        <v>2</v>
      </c>
      <c r="C4" s="57">
        <v>3</v>
      </c>
      <c r="D4" s="20">
        <v>4</v>
      </c>
      <c r="E4" s="20">
        <v>5</v>
      </c>
      <c r="F4" s="57">
        <v>6</v>
      </c>
      <c r="G4" s="20">
        <v>7</v>
      </c>
      <c r="H4" s="20">
        <v>8</v>
      </c>
    </row>
    <row r="5" spans="1:11" ht="20.100000000000001" customHeight="1" x14ac:dyDescent="0.2">
      <c r="A5" s="22">
        <v>4</v>
      </c>
      <c r="B5" s="22" t="s">
        <v>247</v>
      </c>
      <c r="C5" s="79">
        <f>C6+C10+C52</f>
        <v>35875100</v>
      </c>
      <c r="D5" s="79">
        <f t="shared" ref="D5:E5" si="0">D6+D10+D52</f>
        <v>20814389</v>
      </c>
      <c r="E5" s="79">
        <f t="shared" si="0"/>
        <v>18294197.870000001</v>
      </c>
      <c r="F5" s="79">
        <f>F6+F10+F52</f>
        <v>30692200</v>
      </c>
      <c r="G5" s="79">
        <f>F5-C5</f>
        <v>-5182900</v>
      </c>
      <c r="H5" s="80">
        <f>G5/C5*100</f>
        <v>-14.447067743365174</v>
      </c>
      <c r="J5" s="59"/>
      <c r="K5" s="59"/>
    </row>
    <row r="6" spans="1:11" ht="20.100000000000001" customHeight="1" x14ac:dyDescent="0.2">
      <c r="A6" s="25">
        <v>41</v>
      </c>
      <c r="B6" s="25" t="s">
        <v>248</v>
      </c>
      <c r="C6" s="81">
        <f>C7</f>
        <v>953800</v>
      </c>
      <c r="D6" s="81">
        <f t="shared" ref="D6:F8" si="1">D7</f>
        <v>0</v>
      </c>
      <c r="E6" s="81">
        <f t="shared" si="1"/>
        <v>0</v>
      </c>
      <c r="F6" s="81">
        <f t="shared" si="1"/>
        <v>2379000</v>
      </c>
      <c r="G6" s="81">
        <f t="shared" ref="G6:G58" si="2">F6-C6</f>
        <v>1425200</v>
      </c>
      <c r="H6" s="82">
        <f t="shared" ref="H6:H58" si="3">G6/C6*100</f>
        <v>149.42335919479973</v>
      </c>
    </row>
    <row r="7" spans="1:11" ht="20.100000000000001" customHeight="1" x14ac:dyDescent="0.2">
      <c r="A7" s="28">
        <v>412</v>
      </c>
      <c r="B7" s="28" t="s">
        <v>249</v>
      </c>
      <c r="C7" s="83">
        <f>C8</f>
        <v>953800</v>
      </c>
      <c r="D7" s="83">
        <f t="shared" si="1"/>
        <v>0</v>
      </c>
      <c r="E7" s="83">
        <f t="shared" si="1"/>
        <v>0</v>
      </c>
      <c r="F7" s="83">
        <f t="shared" si="1"/>
        <v>2379000</v>
      </c>
      <c r="G7" s="83">
        <f t="shared" si="2"/>
        <v>1425200</v>
      </c>
      <c r="H7" s="84">
        <f t="shared" si="3"/>
        <v>149.42335919479973</v>
      </c>
    </row>
    <row r="8" spans="1:11" s="39" customFormat="1" ht="20.100000000000001" customHeight="1" x14ac:dyDescent="0.2">
      <c r="A8" s="31">
        <v>4123</v>
      </c>
      <c r="B8" s="31" t="s">
        <v>169</v>
      </c>
      <c r="C8" s="85">
        <f>C9</f>
        <v>953800</v>
      </c>
      <c r="D8" s="85">
        <f t="shared" si="1"/>
        <v>0</v>
      </c>
      <c r="E8" s="85">
        <f t="shared" si="1"/>
        <v>0</v>
      </c>
      <c r="F8" s="85">
        <f t="shared" si="1"/>
        <v>2379000</v>
      </c>
      <c r="G8" s="85">
        <f t="shared" si="2"/>
        <v>1425200</v>
      </c>
      <c r="H8" s="86">
        <f t="shared" si="3"/>
        <v>149.42335919479973</v>
      </c>
    </row>
    <row r="9" spans="1:11" ht="20.100000000000001" customHeight="1" x14ac:dyDescent="0.2">
      <c r="A9" s="11">
        <v>41231</v>
      </c>
      <c r="B9" s="11" t="s">
        <v>169</v>
      </c>
      <c r="C9" s="87">
        <v>953800</v>
      </c>
      <c r="D9" s="87">
        <v>0</v>
      </c>
      <c r="E9" s="87">
        <v>0</v>
      </c>
      <c r="F9" s="87">
        <v>2379000</v>
      </c>
      <c r="G9" s="87">
        <f t="shared" si="2"/>
        <v>1425200</v>
      </c>
      <c r="H9" s="88">
        <f t="shared" si="3"/>
        <v>149.42335919479973</v>
      </c>
    </row>
    <row r="10" spans="1:11" ht="20.100000000000001" customHeight="1" x14ac:dyDescent="0.2">
      <c r="A10" s="25">
        <v>42</v>
      </c>
      <c r="B10" s="25" t="s">
        <v>250</v>
      </c>
      <c r="C10" s="81">
        <f>C11+C15+C44+C49</f>
        <v>13421300</v>
      </c>
      <c r="D10" s="81">
        <f t="shared" ref="D10:E10" si="4">D11+D15+D44+D49</f>
        <v>9964389</v>
      </c>
      <c r="E10" s="81">
        <f t="shared" si="4"/>
        <v>8070033.2199999997</v>
      </c>
      <c r="F10" s="81">
        <f t="shared" ref="F10" si="5">F11+F15+F44+F49</f>
        <v>20661200</v>
      </c>
      <c r="G10" s="81">
        <f t="shared" si="2"/>
        <v>7239900</v>
      </c>
      <c r="H10" s="82">
        <f t="shared" si="3"/>
        <v>53.94335869103589</v>
      </c>
    </row>
    <row r="11" spans="1:11" ht="20.100000000000001" customHeight="1" x14ac:dyDescent="0.2">
      <c r="A11" s="28">
        <v>421</v>
      </c>
      <c r="B11" s="28" t="s">
        <v>251</v>
      </c>
      <c r="C11" s="83">
        <f>C12</f>
        <v>0</v>
      </c>
      <c r="D11" s="83">
        <f t="shared" ref="D11:F11" si="6">D12</f>
        <v>0</v>
      </c>
      <c r="E11" s="83">
        <f t="shared" si="6"/>
        <v>0</v>
      </c>
      <c r="F11" s="83">
        <f t="shared" si="6"/>
        <v>8500000</v>
      </c>
      <c r="G11" s="83">
        <f t="shared" si="2"/>
        <v>8500000</v>
      </c>
      <c r="H11" s="84" t="e">
        <f t="shared" si="3"/>
        <v>#DIV/0!</v>
      </c>
    </row>
    <row r="12" spans="1:11" ht="20.100000000000001" customHeight="1" x14ac:dyDescent="0.2">
      <c r="A12" s="31">
        <v>4212</v>
      </c>
      <c r="B12" s="31" t="s">
        <v>252</v>
      </c>
      <c r="C12" s="85">
        <f>SUM(C13:C14)</f>
        <v>0</v>
      </c>
      <c r="D12" s="85">
        <f t="shared" ref="D12:E12" si="7">SUM(D13:D14)</f>
        <v>0</v>
      </c>
      <c r="E12" s="85">
        <f t="shared" si="7"/>
        <v>0</v>
      </c>
      <c r="F12" s="85">
        <f t="shared" ref="F12" si="8">SUM(F13:F14)</f>
        <v>8500000</v>
      </c>
      <c r="G12" s="85">
        <f t="shared" si="2"/>
        <v>8500000</v>
      </c>
      <c r="H12" s="86" t="e">
        <f t="shared" si="3"/>
        <v>#DIV/0!</v>
      </c>
    </row>
    <row r="13" spans="1:11" ht="20.100000000000001" customHeight="1" x14ac:dyDescent="0.2">
      <c r="A13" s="11">
        <v>42122</v>
      </c>
      <c r="B13" s="11" t="s">
        <v>253</v>
      </c>
      <c r="C13" s="87">
        <v>0</v>
      </c>
      <c r="D13" s="87"/>
      <c r="E13" s="87">
        <v>0</v>
      </c>
      <c r="F13" s="87">
        <v>0</v>
      </c>
      <c r="G13" s="87">
        <f t="shared" si="2"/>
        <v>0</v>
      </c>
      <c r="H13" s="88" t="e">
        <f t="shared" si="3"/>
        <v>#DIV/0!</v>
      </c>
    </row>
    <row r="14" spans="1:11" ht="20.100000000000001" customHeight="1" x14ac:dyDescent="0.2">
      <c r="A14" s="11">
        <v>42129</v>
      </c>
      <c r="B14" s="11" t="s">
        <v>254</v>
      </c>
      <c r="C14" s="87">
        <v>0</v>
      </c>
      <c r="D14" s="87"/>
      <c r="E14" s="87">
        <v>0</v>
      </c>
      <c r="F14" s="87">
        <v>8500000</v>
      </c>
      <c r="G14" s="87">
        <f t="shared" si="2"/>
        <v>8500000</v>
      </c>
      <c r="H14" s="88" t="e">
        <f t="shared" si="3"/>
        <v>#DIV/0!</v>
      </c>
    </row>
    <row r="15" spans="1:11" ht="20.100000000000001" customHeight="1" x14ac:dyDescent="0.2">
      <c r="A15" s="28">
        <v>422</v>
      </c>
      <c r="B15" s="28" t="s">
        <v>255</v>
      </c>
      <c r="C15" s="83">
        <f>C16+C21+C26+C32+C36+C40</f>
        <v>12235500</v>
      </c>
      <c r="D15" s="83">
        <f t="shared" ref="D15:E15" si="9">D16+D21+D26+D32+D36+D40</f>
        <v>9874389</v>
      </c>
      <c r="E15" s="83">
        <f t="shared" si="9"/>
        <v>8070033.2199999997</v>
      </c>
      <c r="F15" s="83">
        <f t="shared" ref="F15" si="10">F16+F21+F26+F32+F36+F40</f>
        <v>11124200</v>
      </c>
      <c r="G15" s="83">
        <f t="shared" si="2"/>
        <v>-1111300</v>
      </c>
      <c r="H15" s="84">
        <f t="shared" si="3"/>
        <v>-9.0825875526132975</v>
      </c>
    </row>
    <row r="16" spans="1:11" ht="20.100000000000001" customHeight="1" x14ac:dyDescent="0.2">
      <c r="A16" s="31">
        <v>4221</v>
      </c>
      <c r="B16" s="31" t="s">
        <v>256</v>
      </c>
      <c r="C16" s="85">
        <f>SUM(C17:C20)</f>
        <v>6618200</v>
      </c>
      <c r="D16" s="85">
        <f t="shared" ref="D16:E16" si="11">SUM(D17:D20)</f>
        <v>2757450</v>
      </c>
      <c r="E16" s="85">
        <f t="shared" si="11"/>
        <v>749063.42999999993</v>
      </c>
      <c r="F16" s="85">
        <f t="shared" ref="F16" si="12">SUM(F17:F20)</f>
        <v>6945700</v>
      </c>
      <c r="G16" s="85">
        <f t="shared" si="2"/>
        <v>327500</v>
      </c>
      <c r="H16" s="86">
        <f t="shared" si="3"/>
        <v>4.9484754162763291</v>
      </c>
    </row>
    <row r="17" spans="1:8" ht="20.100000000000001" customHeight="1" x14ac:dyDescent="0.2">
      <c r="A17" s="11">
        <v>42211</v>
      </c>
      <c r="B17" s="11" t="s">
        <v>257</v>
      </c>
      <c r="C17" s="87">
        <v>1794700</v>
      </c>
      <c r="D17" s="87">
        <v>2339650</v>
      </c>
      <c r="E17" s="87">
        <v>558751.86</v>
      </c>
      <c r="F17" s="87">
        <v>1445700</v>
      </c>
      <c r="G17" s="87">
        <f t="shared" si="2"/>
        <v>-349000</v>
      </c>
      <c r="H17" s="88">
        <f t="shared" si="3"/>
        <v>-19.446146988354599</v>
      </c>
    </row>
    <row r="18" spans="1:8" ht="20.100000000000001" customHeight="1" x14ac:dyDescent="0.2">
      <c r="A18" s="11">
        <v>42212</v>
      </c>
      <c r="B18" s="11" t="s">
        <v>258</v>
      </c>
      <c r="C18" s="87">
        <v>211000</v>
      </c>
      <c r="D18" s="87">
        <v>292800</v>
      </c>
      <c r="E18" s="87">
        <v>154241.88</v>
      </c>
      <c r="F18" s="87">
        <v>0</v>
      </c>
      <c r="G18" s="87">
        <f t="shared" si="2"/>
        <v>-211000</v>
      </c>
      <c r="H18" s="88">
        <f t="shared" si="3"/>
        <v>-100</v>
      </c>
    </row>
    <row r="19" spans="1:8" ht="20.100000000000001" customHeight="1" x14ac:dyDescent="0.2">
      <c r="A19" s="11">
        <v>422120</v>
      </c>
      <c r="B19" s="11" t="s">
        <v>259</v>
      </c>
      <c r="C19" s="87">
        <v>4500000</v>
      </c>
      <c r="D19" s="87">
        <v>0</v>
      </c>
      <c r="E19" s="87">
        <v>0</v>
      </c>
      <c r="F19" s="87">
        <v>5500000</v>
      </c>
      <c r="G19" s="87">
        <f t="shared" si="2"/>
        <v>1000000</v>
      </c>
      <c r="H19" s="88">
        <f t="shared" si="3"/>
        <v>22.222222222222221</v>
      </c>
    </row>
    <row r="20" spans="1:8" ht="20.100000000000001" customHeight="1" x14ac:dyDescent="0.2">
      <c r="A20" s="11">
        <v>42219</v>
      </c>
      <c r="B20" s="11" t="s">
        <v>260</v>
      </c>
      <c r="C20" s="87">
        <v>112500</v>
      </c>
      <c r="D20" s="87">
        <v>125000</v>
      </c>
      <c r="E20" s="87">
        <v>36069.69</v>
      </c>
      <c r="F20" s="87">
        <v>0</v>
      </c>
      <c r="G20" s="87">
        <f t="shared" si="2"/>
        <v>-112500</v>
      </c>
      <c r="H20" s="88">
        <f t="shared" si="3"/>
        <v>-100</v>
      </c>
    </row>
    <row r="21" spans="1:8" ht="20.100000000000001" customHeight="1" x14ac:dyDescent="0.2">
      <c r="A21" s="31">
        <v>4222</v>
      </c>
      <c r="B21" s="31" t="s">
        <v>261</v>
      </c>
      <c r="C21" s="85">
        <f>SUM(C22:C25)</f>
        <v>0</v>
      </c>
      <c r="D21" s="85">
        <f t="shared" ref="D21:E21" si="13">SUM(D22:D25)</f>
        <v>0</v>
      </c>
      <c r="E21" s="85">
        <f t="shared" si="13"/>
        <v>5.85</v>
      </c>
      <c r="F21" s="85">
        <f t="shared" ref="F21" si="14">SUM(F22:F25)</f>
        <v>0</v>
      </c>
      <c r="G21" s="85">
        <f t="shared" si="2"/>
        <v>0</v>
      </c>
      <c r="H21" s="86" t="e">
        <f t="shared" si="3"/>
        <v>#DIV/0!</v>
      </c>
    </row>
    <row r="22" spans="1:8" ht="20.100000000000001" customHeight="1" x14ac:dyDescent="0.2">
      <c r="A22" s="11">
        <v>42221</v>
      </c>
      <c r="B22" s="11" t="s">
        <v>262</v>
      </c>
      <c r="C22" s="87">
        <v>0</v>
      </c>
      <c r="D22" s="87">
        <v>0</v>
      </c>
      <c r="E22" s="87">
        <v>0</v>
      </c>
      <c r="F22" s="87">
        <v>0</v>
      </c>
      <c r="G22" s="87">
        <f t="shared" si="2"/>
        <v>0</v>
      </c>
      <c r="H22" s="88" t="e">
        <f t="shared" si="3"/>
        <v>#DIV/0!</v>
      </c>
    </row>
    <row r="23" spans="1:8" ht="20.100000000000001" customHeight="1" x14ac:dyDescent="0.2">
      <c r="A23" s="11">
        <v>42222</v>
      </c>
      <c r="B23" s="11" t="s">
        <v>263</v>
      </c>
      <c r="C23" s="87">
        <v>0</v>
      </c>
      <c r="D23" s="87">
        <v>0</v>
      </c>
      <c r="E23" s="87">
        <v>5.85</v>
      </c>
      <c r="F23" s="87">
        <v>0</v>
      </c>
      <c r="G23" s="87">
        <f t="shared" si="2"/>
        <v>0</v>
      </c>
      <c r="H23" s="88" t="e">
        <f t="shared" si="3"/>
        <v>#DIV/0!</v>
      </c>
    </row>
    <row r="24" spans="1:8" ht="20.100000000000001" customHeight="1" x14ac:dyDescent="0.2">
      <c r="A24" s="11">
        <v>42223</v>
      </c>
      <c r="B24" s="11" t="s">
        <v>264</v>
      </c>
      <c r="C24" s="87">
        <v>0</v>
      </c>
      <c r="D24" s="87">
        <v>0</v>
      </c>
      <c r="E24" s="87">
        <v>0</v>
      </c>
      <c r="F24" s="87">
        <v>0</v>
      </c>
      <c r="G24" s="87">
        <f t="shared" si="2"/>
        <v>0</v>
      </c>
      <c r="H24" s="88" t="e">
        <f t="shared" si="3"/>
        <v>#DIV/0!</v>
      </c>
    </row>
    <row r="25" spans="1:8" ht="20.100000000000001" customHeight="1" x14ac:dyDescent="0.2">
      <c r="A25" s="11">
        <v>42229</v>
      </c>
      <c r="B25" s="11" t="s">
        <v>265</v>
      </c>
      <c r="C25" s="87">
        <v>0</v>
      </c>
      <c r="D25" s="87">
        <v>0</v>
      </c>
      <c r="E25" s="87">
        <v>0</v>
      </c>
      <c r="F25" s="87">
        <v>0</v>
      </c>
      <c r="G25" s="87">
        <f t="shared" si="2"/>
        <v>0</v>
      </c>
      <c r="H25" s="88" t="e">
        <f t="shared" si="3"/>
        <v>#DIV/0!</v>
      </c>
    </row>
    <row r="26" spans="1:8" ht="20.100000000000001" customHeight="1" x14ac:dyDescent="0.2">
      <c r="A26" s="31">
        <v>4223</v>
      </c>
      <c r="B26" s="31" t="s">
        <v>266</v>
      </c>
      <c r="C26" s="85">
        <f>SUM(C27:C31)</f>
        <v>0</v>
      </c>
      <c r="D26" s="85">
        <f t="shared" ref="D26:E26" si="15">SUM(D27:D31)</f>
        <v>65000</v>
      </c>
      <c r="E26" s="85">
        <f t="shared" si="15"/>
        <v>51332.4</v>
      </c>
      <c r="F26" s="85">
        <f t="shared" ref="F26" si="16">SUM(F27:F31)</f>
        <v>0</v>
      </c>
      <c r="G26" s="85">
        <f t="shared" si="2"/>
        <v>0</v>
      </c>
      <c r="H26" s="86" t="e">
        <f t="shared" si="3"/>
        <v>#DIV/0!</v>
      </c>
    </row>
    <row r="27" spans="1:8" ht="20.100000000000001" customHeight="1" x14ac:dyDescent="0.2">
      <c r="A27" s="11">
        <v>42231</v>
      </c>
      <c r="B27" s="11" t="s">
        <v>267</v>
      </c>
      <c r="C27" s="87">
        <v>0</v>
      </c>
      <c r="D27" s="87">
        <v>20000</v>
      </c>
      <c r="E27" s="87">
        <v>15453.75</v>
      </c>
      <c r="F27" s="87">
        <v>0</v>
      </c>
      <c r="G27" s="87">
        <f t="shared" si="2"/>
        <v>0</v>
      </c>
      <c r="H27" s="88" t="e">
        <f t="shared" si="3"/>
        <v>#DIV/0!</v>
      </c>
    </row>
    <row r="28" spans="1:8" ht="20.100000000000001" customHeight="1" x14ac:dyDescent="0.2">
      <c r="A28" s="11">
        <v>42232</v>
      </c>
      <c r="B28" s="11" t="s">
        <v>268</v>
      </c>
      <c r="C28" s="87">
        <v>0</v>
      </c>
      <c r="D28" s="87">
        <v>5000</v>
      </c>
      <c r="E28" s="87">
        <v>2312.4</v>
      </c>
      <c r="F28" s="87">
        <v>0</v>
      </c>
      <c r="G28" s="87">
        <f t="shared" si="2"/>
        <v>0</v>
      </c>
      <c r="H28" s="88" t="e">
        <f t="shared" si="3"/>
        <v>#DIV/0!</v>
      </c>
    </row>
    <row r="29" spans="1:8" ht="20.100000000000001" customHeight="1" x14ac:dyDescent="0.2">
      <c r="A29" s="11">
        <v>42233</v>
      </c>
      <c r="B29" s="11" t="s">
        <v>269</v>
      </c>
      <c r="C29" s="87">
        <v>0</v>
      </c>
      <c r="D29" s="87">
        <v>0</v>
      </c>
      <c r="E29" s="87">
        <v>0</v>
      </c>
      <c r="F29" s="87">
        <v>0</v>
      </c>
      <c r="G29" s="87">
        <f t="shared" si="2"/>
        <v>0</v>
      </c>
      <c r="H29" s="88" t="e">
        <f t="shared" si="3"/>
        <v>#DIV/0!</v>
      </c>
    </row>
    <row r="30" spans="1:8" ht="20.100000000000001" customHeight="1" x14ac:dyDescent="0.2">
      <c r="A30" s="11">
        <v>42234</v>
      </c>
      <c r="B30" s="11" t="s">
        <v>270</v>
      </c>
      <c r="C30" s="87">
        <v>0</v>
      </c>
      <c r="D30" s="87">
        <v>0</v>
      </c>
      <c r="E30" s="87">
        <v>0</v>
      </c>
      <c r="F30" s="87">
        <v>0</v>
      </c>
      <c r="G30" s="87">
        <f t="shared" si="2"/>
        <v>0</v>
      </c>
      <c r="H30" s="88" t="e">
        <f t="shared" si="3"/>
        <v>#DIV/0!</v>
      </c>
    </row>
    <row r="31" spans="1:8" ht="20.100000000000001" customHeight="1" x14ac:dyDescent="0.2">
      <c r="A31" s="11">
        <v>42239</v>
      </c>
      <c r="B31" s="11" t="s">
        <v>271</v>
      </c>
      <c r="C31" s="87">
        <v>0</v>
      </c>
      <c r="D31" s="87">
        <v>40000</v>
      </c>
      <c r="E31" s="87">
        <v>33566.25</v>
      </c>
      <c r="F31" s="87">
        <v>0</v>
      </c>
      <c r="G31" s="87">
        <f t="shared" si="2"/>
        <v>0</v>
      </c>
      <c r="H31" s="88" t="e">
        <f t="shared" si="3"/>
        <v>#DIV/0!</v>
      </c>
    </row>
    <row r="32" spans="1:8" ht="20.100000000000001" customHeight="1" x14ac:dyDescent="0.2">
      <c r="A32" s="31">
        <v>4224</v>
      </c>
      <c r="B32" s="31" t="s">
        <v>272</v>
      </c>
      <c r="C32" s="85">
        <f>SUM(C33:C35)</f>
        <v>5617300</v>
      </c>
      <c r="D32" s="85">
        <f t="shared" ref="D32:E32" si="17">SUM(D33:D35)</f>
        <v>6719839</v>
      </c>
      <c r="E32" s="85">
        <f t="shared" si="17"/>
        <v>7024681.1100000003</v>
      </c>
      <c r="F32" s="85">
        <f t="shared" ref="F32" si="18">SUM(F33:F35)</f>
        <v>4178500</v>
      </c>
      <c r="G32" s="85">
        <f t="shared" si="2"/>
        <v>-1438800</v>
      </c>
      <c r="H32" s="86">
        <f t="shared" si="3"/>
        <v>-25.613729015719294</v>
      </c>
    </row>
    <row r="33" spans="1:8" ht="20.100000000000001" customHeight="1" x14ac:dyDescent="0.2">
      <c r="A33" s="11">
        <v>42241</v>
      </c>
      <c r="B33" s="11" t="s">
        <v>273</v>
      </c>
      <c r="C33" s="87">
        <v>187500</v>
      </c>
      <c r="D33" s="87">
        <v>187500</v>
      </c>
      <c r="E33" s="87">
        <v>150665.5</v>
      </c>
      <c r="F33" s="87">
        <v>187500</v>
      </c>
      <c r="G33" s="87">
        <f t="shared" si="2"/>
        <v>0</v>
      </c>
      <c r="H33" s="88">
        <f t="shared" si="3"/>
        <v>0</v>
      </c>
    </row>
    <row r="34" spans="1:8" ht="20.100000000000001" customHeight="1" x14ac:dyDescent="0.2">
      <c r="A34" s="11">
        <v>422411</v>
      </c>
      <c r="B34" s="11" t="s">
        <v>274</v>
      </c>
      <c r="C34" s="87">
        <v>1537500</v>
      </c>
      <c r="D34" s="87">
        <v>1350000</v>
      </c>
      <c r="E34" s="87">
        <v>1305250</v>
      </c>
      <c r="F34" s="87">
        <v>0</v>
      </c>
      <c r="G34" s="87">
        <f t="shared" si="2"/>
        <v>-1537500</v>
      </c>
      <c r="H34" s="88">
        <f t="shared" si="3"/>
        <v>-100</v>
      </c>
    </row>
    <row r="35" spans="1:8" ht="20.100000000000001" customHeight="1" x14ac:dyDescent="0.2">
      <c r="A35" s="11">
        <v>42242</v>
      </c>
      <c r="B35" s="11" t="s">
        <v>275</v>
      </c>
      <c r="C35" s="87">
        <v>3892300</v>
      </c>
      <c r="D35" s="87">
        <v>5182339</v>
      </c>
      <c r="E35" s="87">
        <v>5568765.6100000003</v>
      </c>
      <c r="F35" s="87">
        <v>3991000</v>
      </c>
      <c r="G35" s="87">
        <f t="shared" si="2"/>
        <v>98700</v>
      </c>
      <c r="H35" s="88">
        <f t="shared" si="3"/>
        <v>2.5357757624026926</v>
      </c>
    </row>
    <row r="36" spans="1:8" ht="20.100000000000001" customHeight="1" x14ac:dyDescent="0.2">
      <c r="A36" s="31">
        <v>4225</v>
      </c>
      <c r="B36" s="31" t="s">
        <v>276</v>
      </c>
      <c r="C36" s="85">
        <f>SUM(C37:C39)</f>
        <v>0</v>
      </c>
      <c r="D36" s="85">
        <f t="shared" ref="D36:E36" si="19">SUM(D37:D39)</f>
        <v>265000</v>
      </c>
      <c r="E36" s="85">
        <f t="shared" si="19"/>
        <v>244950.43</v>
      </c>
      <c r="F36" s="85">
        <f t="shared" ref="F36" si="20">SUM(F37:F39)</f>
        <v>0</v>
      </c>
      <c r="G36" s="85">
        <f t="shared" si="2"/>
        <v>0</v>
      </c>
      <c r="H36" s="86" t="e">
        <f t="shared" si="3"/>
        <v>#DIV/0!</v>
      </c>
    </row>
    <row r="37" spans="1:8" ht="20.100000000000001" customHeight="1" x14ac:dyDescent="0.2">
      <c r="A37" s="11">
        <v>42251</v>
      </c>
      <c r="B37" s="11" t="s">
        <v>277</v>
      </c>
      <c r="C37" s="87">
        <v>0</v>
      </c>
      <c r="D37" s="87">
        <v>10000</v>
      </c>
      <c r="E37" s="87">
        <v>9805</v>
      </c>
      <c r="F37" s="87">
        <v>0</v>
      </c>
      <c r="G37" s="87">
        <f t="shared" si="2"/>
        <v>0</v>
      </c>
      <c r="H37" s="88" t="e">
        <f t="shared" si="3"/>
        <v>#DIV/0!</v>
      </c>
    </row>
    <row r="38" spans="1:8" ht="20.100000000000001" customHeight="1" x14ac:dyDescent="0.2">
      <c r="A38" s="11">
        <v>42252</v>
      </c>
      <c r="B38" s="11" t="s">
        <v>278</v>
      </c>
      <c r="C38" s="87">
        <v>0</v>
      </c>
      <c r="D38" s="87">
        <v>250000</v>
      </c>
      <c r="E38" s="87">
        <v>232462.16</v>
      </c>
      <c r="F38" s="87">
        <v>0</v>
      </c>
      <c r="G38" s="87">
        <f t="shared" si="2"/>
        <v>0</v>
      </c>
      <c r="H38" s="88" t="e">
        <f t="shared" si="3"/>
        <v>#DIV/0!</v>
      </c>
    </row>
    <row r="39" spans="1:8" ht="20.100000000000001" customHeight="1" x14ac:dyDescent="0.2">
      <c r="A39" s="11">
        <v>42259</v>
      </c>
      <c r="B39" s="11" t="s">
        <v>279</v>
      </c>
      <c r="C39" s="87">
        <v>0</v>
      </c>
      <c r="D39" s="87">
        <v>5000</v>
      </c>
      <c r="E39" s="87">
        <v>2683.27</v>
      </c>
      <c r="F39" s="87">
        <v>0</v>
      </c>
      <c r="G39" s="87">
        <f t="shared" si="2"/>
        <v>0</v>
      </c>
      <c r="H39" s="88" t="e">
        <f t="shared" si="3"/>
        <v>#DIV/0!</v>
      </c>
    </row>
    <row r="40" spans="1:8" ht="20.100000000000001" customHeight="1" x14ac:dyDescent="0.2">
      <c r="A40" s="31">
        <v>4227</v>
      </c>
      <c r="B40" s="31" t="s">
        <v>280</v>
      </c>
      <c r="C40" s="85">
        <f>SUM(C41:C43)</f>
        <v>0</v>
      </c>
      <c r="D40" s="85">
        <f t="shared" ref="D40:E40" si="21">SUM(D41:D43)</f>
        <v>67100</v>
      </c>
      <c r="E40" s="85">
        <f t="shared" si="21"/>
        <v>0</v>
      </c>
      <c r="F40" s="85">
        <f t="shared" ref="F40" si="22">SUM(F41:F43)</f>
        <v>0</v>
      </c>
      <c r="G40" s="85">
        <f t="shared" si="2"/>
        <v>0</v>
      </c>
      <c r="H40" s="86" t="e">
        <f t="shared" si="3"/>
        <v>#DIV/0!</v>
      </c>
    </row>
    <row r="41" spans="1:8" ht="20.100000000000001" customHeight="1" x14ac:dyDescent="0.2">
      <c r="A41" s="11">
        <v>42271</v>
      </c>
      <c r="B41" s="11" t="s">
        <v>281</v>
      </c>
      <c r="C41" s="87">
        <v>0</v>
      </c>
      <c r="D41" s="87">
        <v>0</v>
      </c>
      <c r="E41" s="87">
        <v>0</v>
      </c>
      <c r="F41" s="87">
        <v>0</v>
      </c>
      <c r="G41" s="87">
        <f t="shared" si="2"/>
        <v>0</v>
      </c>
      <c r="H41" s="88" t="e">
        <f t="shared" si="3"/>
        <v>#DIV/0!</v>
      </c>
    </row>
    <row r="42" spans="1:8" ht="20.100000000000001" customHeight="1" x14ac:dyDescent="0.2">
      <c r="A42" s="11">
        <v>42272</v>
      </c>
      <c r="B42" s="11" t="s">
        <v>282</v>
      </c>
      <c r="C42" s="87">
        <v>0</v>
      </c>
      <c r="D42" s="87">
        <v>0</v>
      </c>
      <c r="E42" s="87">
        <v>0</v>
      </c>
      <c r="F42" s="87">
        <v>0</v>
      </c>
      <c r="G42" s="87">
        <f t="shared" si="2"/>
        <v>0</v>
      </c>
      <c r="H42" s="88" t="e">
        <f t="shared" si="3"/>
        <v>#DIV/0!</v>
      </c>
    </row>
    <row r="43" spans="1:8" ht="20.100000000000001" customHeight="1" x14ac:dyDescent="0.2">
      <c r="A43" s="11">
        <v>42273</v>
      </c>
      <c r="B43" s="11" t="s">
        <v>283</v>
      </c>
      <c r="C43" s="87">
        <v>0</v>
      </c>
      <c r="D43" s="87">
        <v>67100</v>
      </c>
      <c r="E43" s="87">
        <v>0</v>
      </c>
      <c r="F43" s="87">
        <v>0</v>
      </c>
      <c r="G43" s="87">
        <f t="shared" si="2"/>
        <v>0</v>
      </c>
      <c r="H43" s="88" t="e">
        <f t="shared" si="3"/>
        <v>#DIV/0!</v>
      </c>
    </row>
    <row r="44" spans="1:8" ht="20.100000000000001" customHeight="1" x14ac:dyDescent="0.2">
      <c r="A44" s="28">
        <v>423</v>
      </c>
      <c r="B44" s="28" t="s">
        <v>284</v>
      </c>
      <c r="C44" s="83">
        <f>C45</f>
        <v>938000</v>
      </c>
      <c r="D44" s="83">
        <f t="shared" ref="D44:F44" si="23">D45</f>
        <v>0</v>
      </c>
      <c r="E44" s="83">
        <f t="shared" si="23"/>
        <v>0</v>
      </c>
      <c r="F44" s="83">
        <f t="shared" si="23"/>
        <v>1037000</v>
      </c>
      <c r="G44" s="83">
        <f t="shared" si="2"/>
        <v>99000</v>
      </c>
      <c r="H44" s="84">
        <f t="shared" si="3"/>
        <v>10.554371002132196</v>
      </c>
    </row>
    <row r="45" spans="1:8" ht="20.100000000000001" customHeight="1" x14ac:dyDescent="0.2">
      <c r="A45" s="31">
        <v>4231</v>
      </c>
      <c r="B45" s="31" t="s">
        <v>285</v>
      </c>
      <c r="C45" s="85">
        <f>SUM(C46:C48)</f>
        <v>938000</v>
      </c>
      <c r="D45" s="85">
        <f t="shared" ref="D45:E45" si="24">SUM(D46:D48)</f>
        <v>0</v>
      </c>
      <c r="E45" s="85">
        <f t="shared" si="24"/>
        <v>0</v>
      </c>
      <c r="F45" s="85">
        <f t="shared" ref="F45" si="25">SUM(F46:F48)</f>
        <v>1037000</v>
      </c>
      <c r="G45" s="85">
        <f t="shared" si="2"/>
        <v>99000</v>
      </c>
      <c r="H45" s="86">
        <f t="shared" si="3"/>
        <v>10.554371002132196</v>
      </c>
    </row>
    <row r="46" spans="1:8" ht="20.100000000000001" customHeight="1" x14ac:dyDescent="0.2">
      <c r="A46" s="11">
        <v>42311</v>
      </c>
      <c r="B46" s="11" t="s">
        <v>286</v>
      </c>
      <c r="C46" s="87">
        <v>938000</v>
      </c>
      <c r="D46" s="87"/>
      <c r="E46" s="87">
        <v>0</v>
      </c>
      <c r="F46" s="87">
        <v>1037000</v>
      </c>
      <c r="G46" s="87">
        <f t="shared" si="2"/>
        <v>99000</v>
      </c>
      <c r="H46" s="88">
        <f t="shared" si="3"/>
        <v>10.554371002132196</v>
      </c>
    </row>
    <row r="47" spans="1:8" ht="20.100000000000001" customHeight="1" x14ac:dyDescent="0.2">
      <c r="A47" s="11">
        <v>42313</v>
      </c>
      <c r="B47" s="11" t="s">
        <v>287</v>
      </c>
      <c r="C47" s="87">
        <v>0</v>
      </c>
      <c r="D47" s="87"/>
      <c r="E47" s="87">
        <v>0</v>
      </c>
      <c r="F47" s="87">
        <v>0</v>
      </c>
      <c r="G47" s="87">
        <f t="shared" si="2"/>
        <v>0</v>
      </c>
      <c r="H47" s="88" t="e">
        <f t="shared" si="3"/>
        <v>#DIV/0!</v>
      </c>
    </row>
    <row r="48" spans="1:8" ht="20.100000000000001" customHeight="1" x14ac:dyDescent="0.2">
      <c r="A48" s="11">
        <v>42319</v>
      </c>
      <c r="B48" s="11" t="s">
        <v>288</v>
      </c>
      <c r="C48" s="87">
        <v>0</v>
      </c>
      <c r="D48" s="87"/>
      <c r="E48" s="87">
        <v>0</v>
      </c>
      <c r="F48" s="87">
        <v>0</v>
      </c>
      <c r="G48" s="87">
        <f t="shared" si="2"/>
        <v>0</v>
      </c>
      <c r="H48" s="88" t="e">
        <f t="shared" si="3"/>
        <v>#DIV/0!</v>
      </c>
    </row>
    <row r="49" spans="1:8" ht="20.100000000000001" customHeight="1" x14ac:dyDescent="0.2">
      <c r="A49" s="28">
        <v>426</v>
      </c>
      <c r="B49" s="28" t="s">
        <v>289</v>
      </c>
      <c r="C49" s="83">
        <f>C50</f>
        <v>247800</v>
      </c>
      <c r="D49" s="83">
        <f t="shared" ref="D49:F50" si="26">D50</f>
        <v>90000</v>
      </c>
      <c r="E49" s="83">
        <f t="shared" si="26"/>
        <v>0</v>
      </c>
      <c r="F49" s="83">
        <f t="shared" si="26"/>
        <v>0</v>
      </c>
      <c r="G49" s="83">
        <f t="shared" si="2"/>
        <v>-247800</v>
      </c>
      <c r="H49" s="84">
        <f t="shared" si="3"/>
        <v>-100</v>
      </c>
    </row>
    <row r="50" spans="1:8" ht="20.100000000000001" customHeight="1" x14ac:dyDescent="0.2">
      <c r="A50" s="31">
        <v>4262</v>
      </c>
      <c r="B50" s="31" t="s">
        <v>290</v>
      </c>
      <c r="C50" s="85">
        <f>C51</f>
        <v>247800</v>
      </c>
      <c r="D50" s="85">
        <f t="shared" si="26"/>
        <v>90000</v>
      </c>
      <c r="E50" s="85">
        <f t="shared" si="26"/>
        <v>0</v>
      </c>
      <c r="F50" s="85">
        <f t="shared" si="26"/>
        <v>0</v>
      </c>
      <c r="G50" s="85">
        <f t="shared" si="2"/>
        <v>-247800</v>
      </c>
      <c r="H50" s="86">
        <f t="shared" si="3"/>
        <v>-100</v>
      </c>
    </row>
    <row r="51" spans="1:8" ht="20.100000000000001" customHeight="1" x14ac:dyDescent="0.2">
      <c r="A51" s="11">
        <v>42621</v>
      </c>
      <c r="B51" s="11" t="s">
        <v>290</v>
      </c>
      <c r="C51" s="87">
        <v>247800</v>
      </c>
      <c r="D51" s="87">
        <v>90000</v>
      </c>
      <c r="E51" s="87"/>
      <c r="F51" s="87"/>
      <c r="G51" s="87">
        <f t="shared" si="2"/>
        <v>-247800</v>
      </c>
      <c r="H51" s="88">
        <f t="shared" si="3"/>
        <v>-100</v>
      </c>
    </row>
    <row r="52" spans="1:8" s="73" customFormat="1" ht="20.100000000000001" customHeight="1" x14ac:dyDescent="0.25">
      <c r="A52" s="72">
        <v>45</v>
      </c>
      <c r="B52" s="72" t="s">
        <v>291</v>
      </c>
      <c r="C52" s="81">
        <f t="shared" ref="C52:E52" si="27">C53+C56</f>
        <v>21500000</v>
      </c>
      <c r="D52" s="81">
        <f t="shared" si="27"/>
        <v>10850000</v>
      </c>
      <c r="E52" s="81">
        <f t="shared" si="27"/>
        <v>10224164.65</v>
      </c>
      <c r="F52" s="81">
        <f>F53+F56</f>
        <v>7652000</v>
      </c>
      <c r="G52" s="81">
        <f t="shared" si="2"/>
        <v>-13848000</v>
      </c>
      <c r="H52" s="82">
        <f t="shared" si="3"/>
        <v>-64.409302325581393</v>
      </c>
    </row>
    <row r="53" spans="1:8" s="73" customFormat="1" ht="19.5" customHeight="1" x14ac:dyDescent="0.25">
      <c r="A53" s="74">
        <v>451</v>
      </c>
      <c r="B53" s="74" t="s">
        <v>292</v>
      </c>
      <c r="C53" s="83">
        <f>C54</f>
        <v>21500000</v>
      </c>
      <c r="D53" s="83">
        <f t="shared" ref="D53:F53" si="28">D54</f>
        <v>10850000</v>
      </c>
      <c r="E53" s="83">
        <f t="shared" si="28"/>
        <v>10224164.65</v>
      </c>
      <c r="F53" s="83">
        <f t="shared" si="28"/>
        <v>1500000</v>
      </c>
      <c r="G53" s="83">
        <f t="shared" si="2"/>
        <v>-20000000</v>
      </c>
      <c r="H53" s="84">
        <f t="shared" si="3"/>
        <v>-93.023255813953483</v>
      </c>
    </row>
    <row r="54" spans="1:8" s="73" customFormat="1" ht="20.100000000000001" customHeight="1" x14ac:dyDescent="0.25">
      <c r="A54" s="75">
        <v>4511</v>
      </c>
      <c r="B54" s="75" t="s">
        <v>292</v>
      </c>
      <c r="C54" s="85">
        <f t="shared" ref="C54:F54" si="29">SUM(C55:C55)</f>
        <v>21500000</v>
      </c>
      <c r="D54" s="85">
        <f t="shared" si="29"/>
        <v>10850000</v>
      </c>
      <c r="E54" s="85">
        <f t="shared" si="29"/>
        <v>10224164.65</v>
      </c>
      <c r="F54" s="85">
        <f t="shared" si="29"/>
        <v>1500000</v>
      </c>
      <c r="G54" s="85">
        <f t="shared" si="2"/>
        <v>-20000000</v>
      </c>
      <c r="H54" s="86">
        <f t="shared" si="3"/>
        <v>-93.023255813953483</v>
      </c>
    </row>
    <row r="55" spans="1:8" s="73" customFormat="1" ht="20.100000000000001" customHeight="1" x14ac:dyDescent="0.25">
      <c r="A55" s="76">
        <v>45111</v>
      </c>
      <c r="B55" s="76" t="s">
        <v>292</v>
      </c>
      <c r="C55" s="87">
        <v>21500000</v>
      </c>
      <c r="D55" s="87">
        <v>10850000</v>
      </c>
      <c r="E55" s="87">
        <v>10224164.65</v>
      </c>
      <c r="F55" s="87">
        <v>1500000</v>
      </c>
      <c r="G55" s="87">
        <f t="shared" si="2"/>
        <v>-20000000</v>
      </c>
      <c r="H55" s="88">
        <f t="shared" si="3"/>
        <v>-93.023255813953483</v>
      </c>
    </row>
    <row r="56" spans="1:8" s="73" customFormat="1" ht="20.100000000000001" customHeight="1" x14ac:dyDescent="0.25">
      <c r="A56" s="74">
        <v>454</v>
      </c>
      <c r="B56" s="74" t="s">
        <v>294</v>
      </c>
      <c r="C56" s="83">
        <f>C57</f>
        <v>0</v>
      </c>
      <c r="D56" s="83">
        <f t="shared" ref="D56:F57" si="30">D57</f>
        <v>0</v>
      </c>
      <c r="E56" s="83">
        <f t="shared" si="30"/>
        <v>0</v>
      </c>
      <c r="F56" s="83">
        <f t="shared" si="30"/>
        <v>6152000</v>
      </c>
      <c r="G56" s="83">
        <f t="shared" si="2"/>
        <v>6152000</v>
      </c>
      <c r="H56" s="84" t="e">
        <f t="shared" si="3"/>
        <v>#DIV/0!</v>
      </c>
    </row>
    <row r="57" spans="1:8" s="73" customFormat="1" ht="20.100000000000001" customHeight="1" x14ac:dyDescent="0.25">
      <c r="A57" s="75">
        <v>4541</v>
      </c>
      <c r="B57" s="75" t="s">
        <v>294</v>
      </c>
      <c r="C57" s="85">
        <f>C58</f>
        <v>0</v>
      </c>
      <c r="D57" s="85">
        <f t="shared" si="30"/>
        <v>0</v>
      </c>
      <c r="E57" s="85">
        <f t="shared" si="30"/>
        <v>0</v>
      </c>
      <c r="F57" s="85">
        <f t="shared" si="30"/>
        <v>6152000</v>
      </c>
      <c r="G57" s="85">
        <f t="shared" si="2"/>
        <v>6152000</v>
      </c>
      <c r="H57" s="86" t="e">
        <f t="shared" si="3"/>
        <v>#DIV/0!</v>
      </c>
    </row>
    <row r="58" spans="1:8" s="73" customFormat="1" ht="20.100000000000001" customHeight="1" x14ac:dyDescent="0.25">
      <c r="A58" s="76">
        <v>45411</v>
      </c>
      <c r="B58" s="76" t="s">
        <v>294</v>
      </c>
      <c r="C58" s="87">
        <v>0</v>
      </c>
      <c r="D58" s="87">
        <v>0</v>
      </c>
      <c r="E58" s="87">
        <v>0</v>
      </c>
      <c r="F58" s="87">
        <v>6152000</v>
      </c>
      <c r="G58" s="87">
        <f t="shared" si="2"/>
        <v>6152000</v>
      </c>
      <c r="H58" s="88" t="e">
        <f t="shared" si="3"/>
        <v>#DIV/0!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8" scale="96" fitToHeight="0" orientation="landscape" r:id="rId1"/>
  <headerFooter>
    <oddHeader>&amp;LUpravno vijeće
27.12.2021.&amp;CFinancijski plan prihoda i rashoda za 2022. godinu&amp;R4. sjednica
Točka 4. dnevnog reda</oddHeader>
    <oddFooter>&amp;LNastavni zavod za javno zdravstvo "Dr. Andrija Štampar"&amp;C&amp;A&amp;R&amp;P/&amp;N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2022 - Prihodi 6</vt:lpstr>
      <vt:lpstr>Plan 2022 - Rashodi 3</vt:lpstr>
      <vt:lpstr>Plan 2022 - Rashodi 4</vt:lpstr>
      <vt:lpstr>'Plan 2022 - Prihodi 6'!Ispis_naslova</vt:lpstr>
      <vt:lpstr>'Plan 2022 - Rashodi 3'!Ispis_naslova</vt:lpstr>
      <vt:lpstr>'Plan 2022 - Rashodi 4'!Ispis_naslova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2021-12-24T13:56:30Z</cp:lastPrinted>
  <dcterms:created xsi:type="dcterms:W3CDTF">2021-12-18T18:47:50Z</dcterms:created>
  <dcterms:modified xsi:type="dcterms:W3CDTF">2021-12-24T13:57:16Z</dcterms:modified>
</cp:coreProperties>
</file>