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zabramovic\Desktop\"/>
    </mc:Choice>
  </mc:AlternateContent>
  <xr:revisionPtr revIDLastSave="0" documentId="13_ncr:1_{9459E8AB-D0C4-4A78-911D-2A5306E7D27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LAN 2021.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5" i="2" l="1"/>
  <c r="L10" i="2" l="1"/>
  <c r="L33" i="2"/>
  <c r="L30" i="2"/>
  <c r="L25" i="2"/>
  <c r="L23" i="2"/>
  <c r="L21" i="2"/>
  <c r="L19" i="2"/>
  <c r="L17" i="2"/>
  <c r="L15" i="2"/>
  <c r="L11" i="2"/>
  <c r="L5" i="2"/>
  <c r="K10" i="2" l="1"/>
  <c r="J10" i="2"/>
  <c r="K18" i="2"/>
  <c r="K35" i="2" l="1"/>
  <c r="J35" i="2"/>
  <c r="K26" i="2" l="1"/>
  <c r="K27" i="2"/>
  <c r="K28" i="2"/>
  <c r="K29" i="2"/>
  <c r="J25" i="2"/>
  <c r="K23" i="2"/>
  <c r="K25" i="2" l="1"/>
  <c r="K24" i="2"/>
  <c r="K33" i="2" l="1"/>
  <c r="J30" i="2"/>
  <c r="J11" i="2"/>
  <c r="K14" i="2"/>
  <c r="J5" i="2"/>
  <c r="K8" i="2"/>
  <c r="K7" i="2"/>
  <c r="K17" i="2" l="1"/>
  <c r="K32" i="2" l="1"/>
  <c r="K16" i="2" l="1"/>
  <c r="K13" i="2"/>
  <c r="K12" i="2"/>
  <c r="K21" i="2" l="1"/>
  <c r="K31" i="2"/>
  <c r="K30" i="2" s="1"/>
  <c r="K34" i="2"/>
  <c r="K22" i="2"/>
  <c r="K11" i="2" l="1"/>
  <c r="K15" i="2" l="1"/>
  <c r="K9" i="2"/>
  <c r="K6" i="2" l="1"/>
  <c r="K5" i="2" s="1"/>
  <c r="K19" i="2" l="1"/>
  <c r="K20" i="2"/>
</calcChain>
</file>

<file path=xl/sharedStrings.xml><?xml version="1.0" encoding="utf-8"?>
<sst xmlns="http://schemas.openxmlformats.org/spreadsheetml/2006/main" count="145" uniqueCount="82">
  <si>
    <t>UKUPNO</t>
  </si>
  <si>
    <t>CPV OZNAKA</t>
  </si>
  <si>
    <t>VRSTA POSTUPKA NABAVE</t>
  </si>
  <si>
    <t>PLANIRA LI SE PREDMET NABAVE PODIJELITI NA GRUPE</t>
  </si>
  <si>
    <t>UGOVOR O JAVNOJ NABAVI / OKVIRNI SPORAZUM</t>
  </si>
  <si>
    <t>PLANIRANI POČETAK POSTUPKA</t>
  </si>
  <si>
    <t>PLAN. TRAJANJE UG. JN / OS</t>
  </si>
  <si>
    <t>OZNAKA POZICIJE FINANC. PLANA</t>
  </si>
  <si>
    <t>PREDMET NABAVE</t>
  </si>
  <si>
    <t xml:space="preserve">IZNOS TROŠKA U FINAN. PLANU </t>
  </si>
  <si>
    <t>NAPOMENA</t>
  </si>
  <si>
    <t>NE</t>
  </si>
  <si>
    <t>ZAVOD</t>
  </si>
  <si>
    <t>PROVODI URED ZA JAVNU NABAVU GRADA ZAGREBA</t>
  </si>
  <si>
    <t>PLANIRANA  VRIJEDNOST PREDMETA NABAVE (PDV UKLJUČEN)</t>
  </si>
  <si>
    <t xml:space="preserve">Jednostavna nabava </t>
  </si>
  <si>
    <t>RAČUNALA I RAČUNALNA OPREMA</t>
  </si>
  <si>
    <t>30230000-0</t>
  </si>
  <si>
    <t>DA</t>
  </si>
  <si>
    <t xml:space="preserve">UREDSKI NAMJEŠTAJ </t>
  </si>
  <si>
    <t>LICENCE</t>
  </si>
  <si>
    <t>OTVORENI POSTUPAK</t>
  </si>
  <si>
    <t>OKVIRNI SPORAZUM</t>
  </si>
  <si>
    <t>3 GODINE</t>
  </si>
  <si>
    <t>DIJELOVI ZA RAČUNALA I RAČUNALNA PERIFERIJA</t>
  </si>
  <si>
    <t>ULAGANJA U RAČUNALNE PROGRAME</t>
  </si>
  <si>
    <t>UNIFLOW LICENCE - PRINT MANAGEMENT</t>
  </si>
  <si>
    <t>39130000-2</t>
  </si>
  <si>
    <t>30213000-5</t>
  </si>
  <si>
    <t>UGOVOR</t>
  </si>
  <si>
    <t xml:space="preserve">60 DANA </t>
  </si>
  <si>
    <t>30232000-4</t>
  </si>
  <si>
    <t>OSTALA UREDSKA OPREMA</t>
  </si>
  <si>
    <t>30190000-7</t>
  </si>
  <si>
    <t>EPIDEMIOLOGIJA</t>
  </si>
  <si>
    <t xml:space="preserve">PRIJEVOZNA SREDSTVA </t>
  </si>
  <si>
    <t>34100000-8</t>
  </si>
  <si>
    <t>REDIZAJN WEB STANICE</t>
  </si>
  <si>
    <t>Jednostavna nabava</t>
  </si>
  <si>
    <t>72267100-0</t>
  </si>
  <si>
    <t>NABAVA RAČUNALA I PISAČA, GRUPE:</t>
  </si>
  <si>
    <t xml:space="preserve">GRUPA 1. DESKTOP RAČUNALA </t>
  </si>
  <si>
    <t>RADNA STANICA - MAMOGRAFIJA</t>
  </si>
  <si>
    <t xml:space="preserve">GERONTOLOGIJA </t>
  </si>
  <si>
    <t>IZRADA MREŽNE STRANICE I POSTAVLJANJE PRIRUČNIKA  ZA MOBILNE UREĐAJE</t>
  </si>
  <si>
    <t>72000000-5</t>
  </si>
  <si>
    <t>Plan nabave dugotrajne nefinancijske imovine za 2021. godinu</t>
  </si>
  <si>
    <t>GODIŠNJA LICENCA ZA MICROSOFT POSLUŽITELJE I KLIJENTSKA RAČUNALA</t>
  </si>
  <si>
    <t>PROCIJENJENA VRIJEDNOST ZA 2021. GODINU</t>
  </si>
  <si>
    <t>GODIŠNJA LICENCA ZA NAJAM DISKOVNOG PROSTORA</t>
  </si>
  <si>
    <t>ANTIVIRUSNA ZAŠTITA</t>
  </si>
  <si>
    <t>JEDNOSTAVNA NABAVA</t>
  </si>
  <si>
    <t>48761000-0</t>
  </si>
  <si>
    <t xml:space="preserve">72252000-6 </t>
  </si>
  <si>
    <t>GRUPA 2. UREĐAJI ZA FOTOKOPIRANJE I PRINTANJE</t>
  </si>
  <si>
    <t xml:space="preserve">GRUPA 3. PRIJENOSNA RAČUNALA </t>
  </si>
  <si>
    <t>SVIBANJ 2021.</t>
  </si>
  <si>
    <t>MIKROBIOLOGIJA</t>
  </si>
  <si>
    <t>ZAMJENA VATROZIDA S DODATNOM OPREMOM</t>
  </si>
  <si>
    <t>REDOMAT (3 komada)</t>
  </si>
  <si>
    <t>MOTORNA VOZILA (7 KOMADA)</t>
  </si>
  <si>
    <t>LABORATORIJSKA OPREMA</t>
  </si>
  <si>
    <t>EKOLGOIJA</t>
  </si>
  <si>
    <t xml:space="preserve">MEDICINSKA OPREMA </t>
  </si>
  <si>
    <t>33100000-1</t>
  </si>
  <si>
    <t>ICP MS</t>
  </si>
  <si>
    <t>38000000-5</t>
  </si>
  <si>
    <t>38430000-8</t>
  </si>
  <si>
    <t xml:space="preserve">EKOLOGIJA </t>
  </si>
  <si>
    <t xml:space="preserve">SITNA LABORATORIJSKA OPREMA </t>
  </si>
  <si>
    <t>LABORATORIJSKI HLADNJACI I LEDENICE</t>
  </si>
  <si>
    <t>EKOLOGIJA I MIKROBIOLOGIJA</t>
  </si>
  <si>
    <t>OPREMA ZA SLUŽBU ZA KLINIČKU MIKROBIOLOGIJU</t>
  </si>
  <si>
    <t>DECENTRALIZIRANA SREDSTVA</t>
  </si>
  <si>
    <t>38434540-3</t>
  </si>
  <si>
    <t>LIPANJ 2021.</t>
  </si>
  <si>
    <t>SERVER ZA SLUŽBU MIKROBIOLOGIJE I ZAMJENA BACKUP SUSTAVA</t>
  </si>
  <si>
    <t>VELJAČA 2021</t>
  </si>
  <si>
    <t>OŽUJAK 2021</t>
  </si>
  <si>
    <t>60 DANA</t>
  </si>
  <si>
    <t>FC switch za server sobu</t>
  </si>
  <si>
    <t>EV.BR. NABAVE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</si>
</sst>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9"/>
      <color rgb="FF002060"/>
      <name val="Calibri Light"/>
      <family val="2"/>
      <charset val="238"/>
      <scheme val="major"/>
    </font>
    <font>
      <b/>
      <sz val="11"/>
      <color rgb="FF002060"/>
      <name val="Calibri Light"/>
      <family val="2"/>
      <charset val="238"/>
      <scheme val="major"/>
    </font>
    <font>
      <b/>
      <sz val="9"/>
      <color rgb="FF002060"/>
      <name val="Calibri Light"/>
      <family val="2"/>
      <charset val="238"/>
      <scheme val="major"/>
    </font>
    <font>
      <b/>
      <sz val="9"/>
      <color rgb="FF002060"/>
      <name val="Calibri Light"/>
      <family val="2"/>
      <charset val="238"/>
    </font>
    <font>
      <b/>
      <sz val="9"/>
      <name val="Calibri Light"/>
      <family val="2"/>
      <charset val="238"/>
      <scheme val="major"/>
    </font>
    <font>
      <b/>
      <sz val="9"/>
      <name val="Calibri Light"/>
      <family val="2"/>
      <charset val="238"/>
    </font>
    <font>
      <sz val="9"/>
      <name val="Calibri Light"/>
      <family val="2"/>
      <charset val="238"/>
      <scheme val="major"/>
    </font>
    <font>
      <sz val="9"/>
      <name val="Calibri Light"/>
      <family val="2"/>
      <charset val="238"/>
    </font>
    <font>
      <sz val="9"/>
      <color rgb="FFFF0000"/>
      <name val="Calibri Light"/>
      <family val="2"/>
      <charset val="238"/>
      <scheme val="major"/>
    </font>
  </fonts>
  <fills count="8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2" xfId="0" applyFont="1" applyBorder="1"/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4" fontId="4" fillId="3" borderId="6" xfId="0" applyNumberFormat="1" applyFont="1" applyFill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3" borderId="8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3" fontId="3" fillId="3" borderId="9" xfId="0" applyNumberFormat="1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4" fontId="1" fillId="0" borderId="0" xfId="0" applyNumberFormat="1" applyFont="1" applyAlignment="1">
      <alignment horizontal="center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vertical="center" wrapText="1"/>
    </xf>
    <xf numFmtId="4" fontId="6" fillId="5" borderId="11" xfId="0" applyNumberFormat="1" applyFont="1" applyFill="1" applyBorder="1" applyAlignment="1">
      <alignment horizontal="right" vertical="center" wrapText="1"/>
    </xf>
    <xf numFmtId="0" fontId="5" fillId="5" borderId="12" xfId="0" applyFont="1" applyFill="1" applyBorder="1" applyAlignment="1">
      <alignment horizontal="right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4" fontId="8" fillId="4" borderId="1" xfId="0" applyNumberFormat="1" applyFont="1" applyFill="1" applyBorder="1" applyAlignment="1">
      <alignment horizontal="right" vertical="center" wrapText="1"/>
    </xf>
    <xf numFmtId="4" fontId="7" fillId="4" borderId="1" xfId="0" applyNumberFormat="1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left" vertical="center" wrapText="1"/>
    </xf>
    <xf numFmtId="4" fontId="6" fillId="5" borderId="18" xfId="0" applyNumberFormat="1" applyFont="1" applyFill="1" applyBorder="1" applyAlignment="1">
      <alignment horizontal="right" vertical="center" wrapText="1"/>
    </xf>
    <xf numFmtId="0" fontId="5" fillId="5" borderId="19" xfId="0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8" fillId="4" borderId="15" xfId="0" applyNumberFormat="1" applyFont="1" applyFill="1" applyBorder="1" applyAlignment="1">
      <alignment horizontal="right" vertical="center" wrapText="1"/>
    </xf>
    <xf numFmtId="0" fontId="5" fillId="5" borderId="14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left" vertical="center" wrapText="1"/>
    </xf>
    <xf numFmtId="4" fontId="6" fillId="5" borderId="15" xfId="0" applyNumberFormat="1" applyFont="1" applyFill="1" applyBorder="1" applyAlignment="1">
      <alignment vertical="center" wrapText="1"/>
    </xf>
    <xf numFmtId="4" fontId="5" fillId="5" borderId="15" xfId="0" applyNumberFormat="1" applyFont="1" applyFill="1" applyBorder="1" applyAlignment="1">
      <alignment vertical="center" wrapText="1"/>
    </xf>
    <xf numFmtId="0" fontId="5" fillId="5" borderId="16" xfId="0" applyFont="1" applyFill="1" applyBorder="1" applyAlignment="1">
      <alignment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left" vertical="center" wrapText="1"/>
    </xf>
    <xf numFmtId="4" fontId="8" fillId="4" borderId="15" xfId="0" applyNumberFormat="1" applyFont="1" applyFill="1" applyBorder="1" applyAlignment="1">
      <alignment vertical="center" wrapText="1"/>
    </xf>
    <xf numFmtId="4" fontId="7" fillId="4" borderId="15" xfId="0" applyNumberFormat="1" applyFont="1" applyFill="1" applyBorder="1" applyAlignment="1">
      <alignment vertical="center" wrapText="1"/>
    </xf>
    <xf numFmtId="0" fontId="5" fillId="5" borderId="4" xfId="0" applyFont="1" applyFill="1" applyBorder="1" applyAlignment="1">
      <alignment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horizontal="right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vertical="center" wrapText="1"/>
    </xf>
    <xf numFmtId="4" fontId="8" fillId="4" borderId="18" xfId="0" applyNumberFormat="1" applyFont="1" applyFill="1" applyBorder="1" applyAlignment="1">
      <alignment horizontal="right" vertical="center" wrapText="1"/>
    </xf>
    <xf numFmtId="4" fontId="7" fillId="4" borderId="18" xfId="0" applyNumberFormat="1" applyFont="1" applyFill="1" applyBorder="1" applyAlignment="1">
      <alignment horizontal="right" vertical="center" wrapText="1"/>
    </xf>
    <xf numFmtId="0" fontId="5" fillId="5" borderId="14" xfId="0" applyFont="1" applyFill="1" applyBorder="1" applyAlignment="1">
      <alignment horizontal="left" vertical="center" wrapText="1"/>
    </xf>
    <xf numFmtId="3" fontId="5" fillId="5" borderId="15" xfId="0" applyNumberFormat="1" applyFont="1" applyFill="1" applyBorder="1" applyAlignment="1">
      <alignment horizontal="right" vertical="center" wrapText="1"/>
    </xf>
    <xf numFmtId="3" fontId="5" fillId="5" borderId="1" xfId="0" applyNumberFormat="1" applyFont="1" applyFill="1" applyBorder="1" applyAlignment="1">
      <alignment horizontal="right" vertical="center" wrapText="1"/>
    </xf>
    <xf numFmtId="0" fontId="5" fillId="4" borderId="14" xfId="0" applyFont="1" applyFill="1" applyBorder="1" applyAlignment="1">
      <alignment horizontal="left" vertical="center" wrapText="1"/>
    </xf>
    <xf numFmtId="3" fontId="8" fillId="4" borderId="1" xfId="0" applyNumberFormat="1" applyFont="1" applyFill="1" applyBorder="1" applyAlignment="1">
      <alignment horizontal="right" vertical="center" wrapText="1"/>
    </xf>
    <xf numFmtId="3" fontId="7" fillId="4" borderId="15" xfId="0" applyNumberFormat="1" applyFont="1" applyFill="1" applyBorder="1" applyAlignment="1">
      <alignment horizontal="right" vertical="center" wrapText="1"/>
    </xf>
    <xf numFmtId="3" fontId="7" fillId="4" borderId="1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7" fillId="4" borderId="15" xfId="0" applyFont="1" applyFill="1" applyBorder="1" applyAlignment="1">
      <alignment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7" fillId="7" borderId="18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18" xfId="0" applyFont="1" applyFill="1" applyBorder="1" applyAlignment="1">
      <alignment horizontal="left" vertical="center" wrapText="1"/>
    </xf>
    <xf numFmtId="4" fontId="8" fillId="7" borderId="18" xfId="0" applyNumberFormat="1" applyFont="1" applyFill="1" applyBorder="1" applyAlignment="1">
      <alignment horizontal="right" vertical="center" wrapText="1"/>
    </xf>
    <xf numFmtId="0" fontId="7" fillId="7" borderId="4" xfId="0" applyFont="1" applyFill="1" applyBorder="1" applyAlignment="1">
      <alignment vertical="center" wrapText="1"/>
    </xf>
    <xf numFmtId="0" fontId="7" fillId="7" borderId="14" xfId="0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 wrapText="1"/>
    </xf>
    <xf numFmtId="4" fontId="8" fillId="7" borderId="15" xfId="0" applyNumberFormat="1" applyFont="1" applyFill="1" applyBorder="1" applyAlignment="1">
      <alignment horizontal="right" vertical="center" wrapText="1"/>
    </xf>
    <xf numFmtId="4" fontId="7" fillId="7" borderId="1" xfId="0" applyNumberFormat="1" applyFont="1" applyFill="1" applyBorder="1" applyAlignment="1">
      <alignment horizontal="right" vertical="center" wrapText="1"/>
    </xf>
    <xf numFmtId="0" fontId="7" fillId="7" borderId="1" xfId="0" applyFont="1" applyFill="1" applyBorder="1" applyAlignment="1">
      <alignment vertical="center" wrapText="1"/>
    </xf>
    <xf numFmtId="0" fontId="5" fillId="5" borderId="0" xfId="0" applyFont="1" applyFill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49" fontId="7" fillId="4" borderId="15" xfId="0" applyNumberFormat="1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4" fontId="7" fillId="4" borderId="15" xfId="0" applyNumberFormat="1" applyFont="1" applyFill="1" applyBorder="1" applyAlignment="1">
      <alignment horizontal="right" vertical="center" wrapText="1"/>
    </xf>
    <xf numFmtId="3" fontId="1" fillId="0" borderId="0" xfId="0" applyNumberFormat="1" applyFont="1"/>
    <xf numFmtId="3" fontId="3" fillId="3" borderId="6" xfId="0" applyNumberFormat="1" applyFont="1" applyFill="1" applyBorder="1" applyAlignment="1">
      <alignment horizontal="center" vertical="center" wrapText="1"/>
    </xf>
    <xf numFmtId="3" fontId="5" fillId="5" borderId="11" xfId="0" applyNumberFormat="1" applyFont="1" applyFill="1" applyBorder="1" applyAlignment="1">
      <alignment horizontal="right" vertical="center" wrapText="1"/>
    </xf>
    <xf numFmtId="3" fontId="7" fillId="4" borderId="18" xfId="0" applyNumberFormat="1" applyFont="1" applyFill="1" applyBorder="1" applyAlignment="1">
      <alignment horizontal="right" vertical="center" wrapText="1"/>
    </xf>
    <xf numFmtId="3" fontId="5" fillId="5" borderId="18" xfId="0" applyNumberFormat="1" applyFont="1" applyFill="1" applyBorder="1" applyAlignment="1">
      <alignment horizontal="right" vertical="center" wrapText="1"/>
    </xf>
    <xf numFmtId="3" fontId="7" fillId="7" borderId="18" xfId="0" applyNumberFormat="1" applyFont="1" applyFill="1" applyBorder="1" applyAlignment="1">
      <alignment horizontal="right" vertical="center" wrapText="1"/>
    </xf>
    <xf numFmtId="3" fontId="7" fillId="7" borderId="15" xfId="0" applyNumberFormat="1" applyFont="1" applyFill="1" applyBorder="1" applyAlignment="1">
      <alignment horizontal="right" vertical="center" wrapText="1"/>
    </xf>
    <xf numFmtId="3" fontId="7" fillId="0" borderId="4" xfId="0" applyNumberFormat="1" applyFont="1" applyBorder="1" applyAlignment="1">
      <alignment vertical="center" wrapText="1"/>
    </xf>
    <xf numFmtId="3" fontId="1" fillId="0" borderId="0" xfId="0" applyNumberFormat="1" applyFont="1" applyAlignment="1">
      <alignment horizontal="center"/>
    </xf>
    <xf numFmtId="0" fontId="2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abSelected="1" zoomScaleNormal="100" workbookViewId="0">
      <selection activeCell="E12" sqref="E12"/>
    </sheetView>
  </sheetViews>
  <sheetFormatPr defaultRowHeight="12" x14ac:dyDescent="0.2"/>
  <cols>
    <col min="1" max="1" width="10.42578125" style="1" customWidth="1"/>
    <col min="2" max="2" width="13" style="9" customWidth="1"/>
    <col min="3" max="3" width="15.85546875" style="9" customWidth="1"/>
    <col min="4" max="4" width="14.140625" style="1" customWidth="1"/>
    <col min="5" max="5" width="14.7109375" style="1" customWidth="1"/>
    <col min="6" max="6" width="10.140625" style="1" customWidth="1"/>
    <col min="7" max="7" width="10.28515625" style="1" customWidth="1"/>
    <col min="8" max="8" width="14.5703125" style="1" customWidth="1"/>
    <col min="9" max="9" width="39.7109375" style="1" customWidth="1"/>
    <col min="10" max="10" width="15.140625" style="2" customWidth="1"/>
    <col min="11" max="11" width="14.42578125" style="2" customWidth="1"/>
    <col min="12" max="12" width="14.5703125" style="93" customWidth="1"/>
    <col min="13" max="13" width="29" style="1" customWidth="1"/>
    <col min="14" max="16384" width="9.140625" style="1"/>
  </cols>
  <sheetData>
    <row r="1" spans="1:14" ht="15" customHeight="1" x14ac:dyDescent="0.2"/>
    <row r="2" spans="1:14" ht="24.95" customHeight="1" thickBot="1" x14ac:dyDescent="0.25">
      <c r="A2" s="3"/>
      <c r="B2" s="102" t="s">
        <v>46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4" ht="15" customHeight="1" thickTop="1" thickBot="1" x14ac:dyDescent="0.25"/>
    <row r="4" spans="1:14" s="9" customFormat="1" ht="61.5" thickTop="1" thickBot="1" x14ac:dyDescent="0.25">
      <c r="A4" s="4" t="s">
        <v>81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6" t="s">
        <v>48</v>
      </c>
      <c r="K4" s="7" t="s">
        <v>14</v>
      </c>
      <c r="L4" s="94" t="s">
        <v>9</v>
      </c>
      <c r="M4" s="8" t="s">
        <v>10</v>
      </c>
    </row>
    <row r="5" spans="1:14" s="9" customFormat="1" ht="25.5" customHeight="1" thickTop="1" x14ac:dyDescent="0.2">
      <c r="A5" s="17"/>
      <c r="B5" s="18"/>
      <c r="C5" s="18"/>
      <c r="D5" s="18"/>
      <c r="E5" s="18"/>
      <c r="F5" s="18"/>
      <c r="G5" s="18"/>
      <c r="H5" s="19">
        <v>41231</v>
      </c>
      <c r="I5" s="20" t="s">
        <v>20</v>
      </c>
      <c r="J5" s="21">
        <f>J6+J7+J8+J9</f>
        <v>813500</v>
      </c>
      <c r="K5" s="21">
        <f>K6+K7+K8+K9</f>
        <v>1016875</v>
      </c>
      <c r="L5" s="95">
        <f>L6+L7+L8+L9</f>
        <v>953810</v>
      </c>
      <c r="M5" s="22"/>
    </row>
    <row r="6" spans="1:14" s="9" customFormat="1" ht="25.5" customHeight="1" x14ac:dyDescent="0.2">
      <c r="A6" s="23"/>
      <c r="B6" s="24" t="s">
        <v>17</v>
      </c>
      <c r="C6" s="24" t="s">
        <v>21</v>
      </c>
      <c r="D6" s="24" t="s">
        <v>11</v>
      </c>
      <c r="E6" s="24" t="s">
        <v>22</v>
      </c>
      <c r="F6" s="24"/>
      <c r="G6" s="24" t="s">
        <v>23</v>
      </c>
      <c r="H6" s="24" t="s">
        <v>12</v>
      </c>
      <c r="I6" s="25" t="s">
        <v>47</v>
      </c>
      <c r="J6" s="26">
        <v>550000</v>
      </c>
      <c r="K6" s="27">
        <f>J6*1.25</f>
        <v>687500</v>
      </c>
      <c r="L6" s="96">
        <v>644900</v>
      </c>
      <c r="M6" s="84" t="s">
        <v>13</v>
      </c>
    </row>
    <row r="7" spans="1:14" s="9" customFormat="1" ht="25.5" customHeight="1" x14ac:dyDescent="0.2">
      <c r="A7" s="23"/>
      <c r="B7" s="56" t="s">
        <v>53</v>
      </c>
      <c r="C7" s="56" t="s">
        <v>51</v>
      </c>
      <c r="D7" s="56"/>
      <c r="E7" s="56"/>
      <c r="F7" s="56"/>
      <c r="G7" s="56"/>
      <c r="H7" s="24" t="s">
        <v>12</v>
      </c>
      <c r="I7" s="57" t="s">
        <v>49</v>
      </c>
      <c r="J7" s="58">
        <v>60000</v>
      </c>
      <c r="K7" s="59">
        <f>J7*1.25</f>
        <v>75000</v>
      </c>
      <c r="L7" s="96">
        <v>70350</v>
      </c>
      <c r="M7" s="84" t="s">
        <v>13</v>
      </c>
    </row>
    <row r="8" spans="1:14" s="9" customFormat="1" ht="25.5" customHeight="1" x14ac:dyDescent="0.2">
      <c r="A8" s="23"/>
      <c r="B8" s="56" t="s">
        <v>52</v>
      </c>
      <c r="C8" s="56" t="s">
        <v>51</v>
      </c>
      <c r="D8" s="56"/>
      <c r="E8" s="56"/>
      <c r="F8" s="56"/>
      <c r="G8" s="56"/>
      <c r="H8" s="24" t="s">
        <v>12</v>
      </c>
      <c r="I8" s="57" t="s">
        <v>50</v>
      </c>
      <c r="J8" s="58">
        <v>195000</v>
      </c>
      <c r="K8" s="59">
        <f>J8*1.25</f>
        <v>243750</v>
      </c>
      <c r="L8" s="96">
        <v>228600</v>
      </c>
      <c r="M8" s="84" t="s">
        <v>13</v>
      </c>
    </row>
    <row r="9" spans="1:14" s="9" customFormat="1" ht="22.5" customHeight="1" x14ac:dyDescent="0.2">
      <c r="A9" s="23"/>
      <c r="B9" s="56"/>
      <c r="C9" s="56" t="s">
        <v>51</v>
      </c>
      <c r="D9" s="56"/>
      <c r="E9" s="56"/>
      <c r="F9" s="56"/>
      <c r="G9" s="56"/>
      <c r="H9" s="24" t="s">
        <v>12</v>
      </c>
      <c r="I9" s="57" t="s">
        <v>26</v>
      </c>
      <c r="J9" s="58">
        <v>8500</v>
      </c>
      <c r="K9" s="59">
        <f>J9*1.25</f>
        <v>10625</v>
      </c>
      <c r="L9" s="96">
        <v>9960</v>
      </c>
      <c r="M9" s="28"/>
    </row>
    <row r="10" spans="1:14" s="9" customFormat="1" ht="25.5" customHeight="1" x14ac:dyDescent="0.2">
      <c r="A10" s="29"/>
      <c r="B10" s="30"/>
      <c r="C10" s="30"/>
      <c r="D10" s="30"/>
      <c r="E10" s="30"/>
      <c r="F10" s="30"/>
      <c r="G10" s="30"/>
      <c r="H10" s="30">
        <v>42211</v>
      </c>
      <c r="I10" s="31" t="s">
        <v>16</v>
      </c>
      <c r="J10" s="32">
        <f>J11+J15+J16+J17+J18</f>
        <v>1550000</v>
      </c>
      <c r="K10" s="32">
        <f>K11+K15+K16+K17+K18</f>
        <v>1937500</v>
      </c>
      <c r="L10" s="97">
        <f>L11+L15+L17+L19+L21</f>
        <v>1794700</v>
      </c>
      <c r="M10" s="33"/>
    </row>
    <row r="11" spans="1:14" s="9" customFormat="1" ht="25.5" customHeight="1" x14ac:dyDescent="0.2">
      <c r="A11" s="71"/>
      <c r="B11" s="72" t="s">
        <v>28</v>
      </c>
      <c r="C11" s="73" t="s">
        <v>21</v>
      </c>
      <c r="D11" s="72" t="s">
        <v>18</v>
      </c>
      <c r="E11" s="72" t="s">
        <v>29</v>
      </c>
      <c r="F11" s="72" t="s">
        <v>56</v>
      </c>
      <c r="G11" s="72" t="s">
        <v>30</v>
      </c>
      <c r="H11" s="73" t="s">
        <v>12</v>
      </c>
      <c r="I11" s="74" t="s">
        <v>40</v>
      </c>
      <c r="J11" s="75">
        <f>J12+J13+J14</f>
        <v>725000</v>
      </c>
      <c r="K11" s="75">
        <f t="shared" ref="K11:K16" si="0">J11*1.25</f>
        <v>906250</v>
      </c>
      <c r="L11" s="98">
        <f>L12+L13+L14</f>
        <v>850050</v>
      </c>
      <c r="M11" s="76" t="s">
        <v>13</v>
      </c>
    </row>
    <row r="12" spans="1:14" s="9" customFormat="1" ht="25.5" customHeight="1" x14ac:dyDescent="0.2">
      <c r="A12" s="70"/>
      <c r="B12" s="24"/>
      <c r="C12" s="24"/>
      <c r="D12" s="24"/>
      <c r="E12" s="24"/>
      <c r="F12" s="24"/>
      <c r="G12" s="24"/>
      <c r="H12" s="38"/>
      <c r="I12" s="34" t="s">
        <v>41</v>
      </c>
      <c r="J12" s="26">
        <v>500000</v>
      </c>
      <c r="K12" s="26">
        <f t="shared" si="0"/>
        <v>625000</v>
      </c>
      <c r="L12" s="66">
        <v>586250</v>
      </c>
      <c r="M12" s="100"/>
      <c r="N12" s="101"/>
    </row>
    <row r="13" spans="1:14" s="9" customFormat="1" ht="25.5" customHeight="1" x14ac:dyDescent="0.2">
      <c r="A13" s="70"/>
      <c r="B13" s="24"/>
      <c r="C13" s="24"/>
      <c r="D13" s="24"/>
      <c r="E13" s="24"/>
      <c r="F13" s="24"/>
      <c r="G13" s="24"/>
      <c r="H13" s="38"/>
      <c r="I13" s="34" t="s">
        <v>54</v>
      </c>
      <c r="J13" s="26">
        <v>175000</v>
      </c>
      <c r="K13" s="26">
        <f t="shared" si="0"/>
        <v>218750</v>
      </c>
      <c r="L13" s="66">
        <v>205200</v>
      </c>
      <c r="M13" s="35"/>
    </row>
    <row r="14" spans="1:14" s="9" customFormat="1" ht="25.5" customHeight="1" x14ac:dyDescent="0.2">
      <c r="A14" s="85"/>
      <c r="B14" s="37"/>
      <c r="C14" s="24"/>
      <c r="D14" s="56"/>
      <c r="E14" s="56"/>
      <c r="F14" s="56"/>
      <c r="G14" s="56"/>
      <c r="H14" s="38"/>
      <c r="I14" s="34" t="s">
        <v>55</v>
      </c>
      <c r="J14" s="39">
        <v>50000</v>
      </c>
      <c r="K14" s="26">
        <f t="shared" si="0"/>
        <v>62500</v>
      </c>
      <c r="L14" s="65">
        <v>58600</v>
      </c>
      <c r="M14" s="35"/>
    </row>
    <row r="15" spans="1:14" s="9" customFormat="1" ht="25.5" customHeight="1" x14ac:dyDescent="0.2">
      <c r="A15" s="77"/>
      <c r="B15" s="78" t="s">
        <v>17</v>
      </c>
      <c r="C15" s="73" t="s">
        <v>21</v>
      </c>
      <c r="D15" s="72" t="s">
        <v>18</v>
      </c>
      <c r="E15" s="72" t="s">
        <v>29</v>
      </c>
      <c r="F15" s="72" t="s">
        <v>56</v>
      </c>
      <c r="G15" s="72" t="s">
        <v>30</v>
      </c>
      <c r="H15" s="73" t="s">
        <v>57</v>
      </c>
      <c r="I15" s="88" t="s">
        <v>76</v>
      </c>
      <c r="J15" s="79">
        <v>275000</v>
      </c>
      <c r="K15" s="80">
        <f t="shared" si="0"/>
        <v>343750</v>
      </c>
      <c r="L15" s="99">
        <f>L16</f>
        <v>562500</v>
      </c>
      <c r="M15" s="76" t="s">
        <v>13</v>
      </c>
      <c r="N15" s="16"/>
    </row>
    <row r="16" spans="1:14" s="9" customFormat="1" ht="26.25" customHeight="1" x14ac:dyDescent="0.2">
      <c r="A16" s="36"/>
      <c r="B16" s="37"/>
      <c r="C16" s="37"/>
      <c r="D16" s="56"/>
      <c r="E16" s="56"/>
      <c r="F16" s="56"/>
      <c r="G16" s="56"/>
      <c r="H16" s="24" t="s">
        <v>12</v>
      </c>
      <c r="I16" s="34" t="s">
        <v>58</v>
      </c>
      <c r="J16" s="39">
        <v>450000</v>
      </c>
      <c r="K16" s="27">
        <f t="shared" si="0"/>
        <v>562500</v>
      </c>
      <c r="L16" s="65">
        <v>562500</v>
      </c>
      <c r="M16" s="84" t="s">
        <v>13</v>
      </c>
      <c r="N16" s="16"/>
    </row>
    <row r="17" spans="1:13" s="9" customFormat="1" ht="27" customHeight="1" x14ac:dyDescent="0.2">
      <c r="A17" s="77"/>
      <c r="B17" s="78" t="s">
        <v>31</v>
      </c>
      <c r="C17" s="78" t="s">
        <v>15</v>
      </c>
      <c r="D17" s="73"/>
      <c r="E17" s="73"/>
      <c r="F17" s="73"/>
      <c r="G17" s="73"/>
      <c r="H17" s="73" t="s">
        <v>12</v>
      </c>
      <c r="I17" s="81" t="s">
        <v>24</v>
      </c>
      <c r="J17" s="79">
        <v>50000</v>
      </c>
      <c r="K17" s="80">
        <f t="shared" ref="K17:K21" si="1">J17*1.25</f>
        <v>62500</v>
      </c>
      <c r="L17" s="99">
        <f>L18</f>
        <v>58600</v>
      </c>
      <c r="M17" s="76" t="s">
        <v>13</v>
      </c>
    </row>
    <row r="18" spans="1:13" s="9" customFormat="1" ht="23.25" customHeight="1" x14ac:dyDescent="0.2">
      <c r="A18" s="36"/>
      <c r="B18" s="37" t="s">
        <v>17</v>
      </c>
      <c r="C18" s="37" t="s">
        <v>38</v>
      </c>
      <c r="D18" s="37"/>
      <c r="E18" s="37"/>
      <c r="F18" s="37"/>
      <c r="G18" s="37"/>
      <c r="H18" s="24" t="s">
        <v>12</v>
      </c>
      <c r="I18" s="68" t="s">
        <v>80</v>
      </c>
      <c r="J18" s="39">
        <v>50000</v>
      </c>
      <c r="K18" s="92">
        <f t="shared" si="1"/>
        <v>62500</v>
      </c>
      <c r="L18" s="65">
        <v>58600</v>
      </c>
      <c r="M18" s="84" t="s">
        <v>13</v>
      </c>
    </row>
    <row r="19" spans="1:13" s="9" customFormat="1" ht="23.25" customHeight="1" x14ac:dyDescent="0.2">
      <c r="A19" s="40"/>
      <c r="B19" s="41"/>
      <c r="C19" s="41"/>
      <c r="D19" s="41"/>
      <c r="E19" s="41"/>
      <c r="F19" s="41"/>
      <c r="G19" s="41"/>
      <c r="H19" s="41">
        <v>42212</v>
      </c>
      <c r="I19" s="42" t="s">
        <v>19</v>
      </c>
      <c r="J19" s="43">
        <v>180000</v>
      </c>
      <c r="K19" s="44">
        <f t="shared" si="1"/>
        <v>225000</v>
      </c>
      <c r="L19" s="61">
        <f>L20</f>
        <v>211050</v>
      </c>
      <c r="M19" s="45"/>
    </row>
    <row r="20" spans="1:13" s="9" customFormat="1" ht="24.75" customHeight="1" x14ac:dyDescent="0.2">
      <c r="A20" s="46"/>
      <c r="B20" s="37" t="s">
        <v>27</v>
      </c>
      <c r="C20" s="37" t="s">
        <v>15</v>
      </c>
      <c r="D20" s="37"/>
      <c r="E20" s="37"/>
      <c r="F20" s="37"/>
      <c r="G20" s="37"/>
      <c r="H20" s="37" t="s">
        <v>12</v>
      </c>
      <c r="I20" s="47" t="s">
        <v>19</v>
      </c>
      <c r="J20" s="48">
        <v>180000</v>
      </c>
      <c r="K20" s="49">
        <f t="shared" si="1"/>
        <v>225000</v>
      </c>
      <c r="L20" s="65">
        <v>211050</v>
      </c>
      <c r="M20" s="35" t="s">
        <v>13</v>
      </c>
    </row>
    <row r="21" spans="1:13" s="9" customFormat="1" ht="24.75" customHeight="1" x14ac:dyDescent="0.2">
      <c r="A21" s="51"/>
      <c r="B21" s="41"/>
      <c r="C21" s="41"/>
      <c r="D21" s="41"/>
      <c r="E21" s="41"/>
      <c r="F21" s="41"/>
      <c r="G21" s="41"/>
      <c r="H21" s="41">
        <v>422190</v>
      </c>
      <c r="I21" s="42" t="s">
        <v>32</v>
      </c>
      <c r="J21" s="43">
        <v>90000</v>
      </c>
      <c r="K21" s="44">
        <f t="shared" si="1"/>
        <v>112500</v>
      </c>
      <c r="L21" s="61">
        <f>L22</f>
        <v>112500</v>
      </c>
      <c r="M21" s="50"/>
    </row>
    <row r="22" spans="1:13" s="9" customFormat="1" ht="24.75" customHeight="1" x14ac:dyDescent="0.2">
      <c r="A22" s="37"/>
      <c r="B22" s="67" t="s">
        <v>33</v>
      </c>
      <c r="C22" s="37" t="s">
        <v>15</v>
      </c>
      <c r="D22" s="37"/>
      <c r="E22" s="37"/>
      <c r="F22" s="37"/>
      <c r="G22" s="37"/>
      <c r="H22" s="37" t="s">
        <v>34</v>
      </c>
      <c r="I22" s="47" t="s">
        <v>59</v>
      </c>
      <c r="J22" s="48">
        <v>90000</v>
      </c>
      <c r="K22" s="49">
        <f>J22*1.25</f>
        <v>112500</v>
      </c>
      <c r="L22" s="65">
        <v>112500</v>
      </c>
      <c r="M22" s="35" t="s">
        <v>13</v>
      </c>
    </row>
    <row r="23" spans="1:13" s="9" customFormat="1" ht="24.75" customHeight="1" x14ac:dyDescent="0.2">
      <c r="A23" s="52"/>
      <c r="B23" s="82"/>
      <c r="C23" s="41"/>
      <c r="D23" s="41"/>
      <c r="E23" s="41"/>
      <c r="F23" s="41"/>
      <c r="G23" s="41"/>
      <c r="H23" s="41">
        <v>422411</v>
      </c>
      <c r="I23" s="42" t="s">
        <v>63</v>
      </c>
      <c r="J23" s="43">
        <v>150000</v>
      </c>
      <c r="K23" s="44">
        <f>J23*1.25</f>
        <v>187500</v>
      </c>
      <c r="L23" s="61">
        <f>L24</f>
        <v>187500</v>
      </c>
      <c r="M23" s="50"/>
    </row>
    <row r="24" spans="1:13" s="9" customFormat="1" ht="24.75" customHeight="1" x14ac:dyDescent="0.2">
      <c r="A24" s="53"/>
      <c r="B24" s="67" t="s">
        <v>64</v>
      </c>
      <c r="C24" s="37" t="s">
        <v>15</v>
      </c>
      <c r="D24" s="37"/>
      <c r="E24" s="37"/>
      <c r="F24" s="37"/>
      <c r="G24" s="37"/>
      <c r="H24" s="37" t="s">
        <v>34</v>
      </c>
      <c r="I24" s="47" t="s">
        <v>42</v>
      </c>
      <c r="J24" s="48">
        <v>150000</v>
      </c>
      <c r="K24" s="49">
        <f>J24*1.25</f>
        <v>187500</v>
      </c>
      <c r="L24" s="65">
        <v>187500</v>
      </c>
      <c r="M24" s="35" t="s">
        <v>13</v>
      </c>
    </row>
    <row r="25" spans="1:13" s="9" customFormat="1" ht="24.75" customHeight="1" x14ac:dyDescent="0.2">
      <c r="A25" s="52"/>
      <c r="B25" s="82"/>
      <c r="C25" s="41"/>
      <c r="D25" s="41"/>
      <c r="E25" s="41"/>
      <c r="F25" s="41"/>
      <c r="G25" s="41"/>
      <c r="H25" s="41">
        <v>42242</v>
      </c>
      <c r="I25" s="42" t="s">
        <v>61</v>
      </c>
      <c r="J25" s="43">
        <f>J26+J27+J28+J29</f>
        <v>3380000</v>
      </c>
      <c r="K25" s="43">
        <f>K26+K27+K28+K29</f>
        <v>4225000</v>
      </c>
      <c r="L25" s="61">
        <f>L26+L27+L28+L29</f>
        <v>3892300</v>
      </c>
      <c r="M25" s="50"/>
    </row>
    <row r="26" spans="1:13" s="9" customFormat="1" ht="24.75" customHeight="1" x14ac:dyDescent="0.2">
      <c r="A26" s="53"/>
      <c r="B26" s="86" t="s">
        <v>67</v>
      </c>
      <c r="C26" s="24" t="s">
        <v>21</v>
      </c>
      <c r="D26" s="37" t="s">
        <v>11</v>
      </c>
      <c r="E26" s="37" t="s">
        <v>29</v>
      </c>
      <c r="F26" s="37"/>
      <c r="G26" s="37"/>
      <c r="H26" s="37" t="s">
        <v>62</v>
      </c>
      <c r="I26" s="47" t="s">
        <v>65</v>
      </c>
      <c r="J26" s="48">
        <v>1000000</v>
      </c>
      <c r="K26" s="49">
        <f>J26*1.25</f>
        <v>1250000</v>
      </c>
      <c r="L26" s="65">
        <v>1000000</v>
      </c>
      <c r="M26" s="35" t="s">
        <v>13</v>
      </c>
    </row>
    <row r="27" spans="1:13" s="9" customFormat="1" ht="24.75" customHeight="1" x14ac:dyDescent="0.2">
      <c r="A27" s="53"/>
      <c r="B27" s="67" t="s">
        <v>66</v>
      </c>
      <c r="C27" s="24" t="s">
        <v>21</v>
      </c>
      <c r="D27" s="37" t="s">
        <v>18</v>
      </c>
      <c r="E27" s="37" t="s">
        <v>29</v>
      </c>
      <c r="F27" s="89" t="s">
        <v>77</v>
      </c>
      <c r="G27" s="37" t="s">
        <v>30</v>
      </c>
      <c r="H27" s="37" t="s">
        <v>68</v>
      </c>
      <c r="I27" s="47" t="s">
        <v>69</v>
      </c>
      <c r="J27" s="48">
        <v>250000</v>
      </c>
      <c r="K27" s="49">
        <f>J27*1.25</f>
        <v>312500</v>
      </c>
      <c r="L27" s="65">
        <v>250000</v>
      </c>
      <c r="M27" s="35" t="s">
        <v>13</v>
      </c>
    </row>
    <row r="28" spans="1:13" s="9" customFormat="1" ht="24.75" customHeight="1" x14ac:dyDescent="0.2">
      <c r="A28" s="53"/>
      <c r="B28" s="67" t="s">
        <v>66</v>
      </c>
      <c r="C28" s="24" t="s">
        <v>21</v>
      </c>
      <c r="D28" s="37" t="s">
        <v>18</v>
      </c>
      <c r="E28" s="37" t="s">
        <v>29</v>
      </c>
      <c r="F28" s="89" t="s">
        <v>78</v>
      </c>
      <c r="G28" s="37" t="s">
        <v>79</v>
      </c>
      <c r="H28" s="37" t="s">
        <v>71</v>
      </c>
      <c r="I28" s="47" t="s">
        <v>70</v>
      </c>
      <c r="J28" s="48">
        <v>260000</v>
      </c>
      <c r="K28" s="49">
        <f>J28*1.25</f>
        <v>325000</v>
      </c>
      <c r="L28" s="65">
        <v>304800</v>
      </c>
      <c r="M28" s="35" t="s">
        <v>13</v>
      </c>
    </row>
    <row r="29" spans="1:13" s="9" customFormat="1" ht="24.75" customHeight="1" x14ac:dyDescent="0.2">
      <c r="A29" s="87"/>
      <c r="B29" s="67" t="s">
        <v>74</v>
      </c>
      <c r="C29" s="37" t="s">
        <v>21</v>
      </c>
      <c r="D29" s="37" t="s">
        <v>18</v>
      </c>
      <c r="E29" s="37" t="s">
        <v>29</v>
      </c>
      <c r="F29" s="37" t="s">
        <v>75</v>
      </c>
      <c r="G29" s="37" t="s">
        <v>79</v>
      </c>
      <c r="H29" s="37" t="s">
        <v>57</v>
      </c>
      <c r="I29" s="47" t="s">
        <v>72</v>
      </c>
      <c r="J29" s="48">
        <v>1870000</v>
      </c>
      <c r="K29" s="49">
        <f>J29*1.25</f>
        <v>2337500</v>
      </c>
      <c r="L29" s="65">
        <v>2337500</v>
      </c>
      <c r="M29" s="35" t="s">
        <v>73</v>
      </c>
    </row>
    <row r="30" spans="1:13" s="9" customFormat="1" ht="24.75" customHeight="1" x14ac:dyDescent="0.2">
      <c r="A30" s="52"/>
      <c r="B30" s="82"/>
      <c r="C30" s="41"/>
      <c r="D30" s="41"/>
      <c r="E30" s="41"/>
      <c r="F30" s="41"/>
      <c r="G30" s="90"/>
      <c r="H30" s="41">
        <v>42621</v>
      </c>
      <c r="I30" s="42" t="s">
        <v>25</v>
      </c>
      <c r="J30" s="43">
        <f>J31+J32</f>
        <v>212000</v>
      </c>
      <c r="K30" s="43">
        <f>K31+K32</f>
        <v>265000</v>
      </c>
      <c r="L30" s="61">
        <f>L31+L32</f>
        <v>247800</v>
      </c>
      <c r="M30" s="50"/>
    </row>
    <row r="31" spans="1:13" s="9" customFormat="1" ht="24.75" customHeight="1" x14ac:dyDescent="0.2">
      <c r="A31" s="53"/>
      <c r="B31" s="37" t="s">
        <v>39</v>
      </c>
      <c r="C31" s="69" t="s">
        <v>38</v>
      </c>
      <c r="D31" s="37"/>
      <c r="E31" s="37"/>
      <c r="F31" s="37"/>
      <c r="G31" s="37"/>
      <c r="H31" s="24" t="s">
        <v>12</v>
      </c>
      <c r="I31" s="68" t="s">
        <v>37</v>
      </c>
      <c r="J31" s="66">
        <v>190000</v>
      </c>
      <c r="K31" s="65">
        <f>J31*1.25</f>
        <v>237500</v>
      </c>
      <c r="L31" s="66">
        <v>222700</v>
      </c>
      <c r="M31" s="35" t="s">
        <v>13</v>
      </c>
    </row>
    <row r="32" spans="1:13" s="9" customFormat="1" ht="24.75" customHeight="1" x14ac:dyDescent="0.2">
      <c r="A32" s="53"/>
      <c r="B32" s="37" t="s">
        <v>45</v>
      </c>
      <c r="C32" s="69" t="s">
        <v>38</v>
      </c>
      <c r="D32" s="37"/>
      <c r="E32" s="37"/>
      <c r="F32" s="37"/>
      <c r="G32" s="37"/>
      <c r="H32" s="37" t="s">
        <v>43</v>
      </c>
      <c r="I32" s="68" t="s">
        <v>44</v>
      </c>
      <c r="J32" s="66">
        <v>22000</v>
      </c>
      <c r="K32" s="65">
        <f>J32*1.25</f>
        <v>27500</v>
      </c>
      <c r="L32" s="66">
        <v>25100</v>
      </c>
      <c r="M32" s="35" t="s">
        <v>13</v>
      </c>
    </row>
    <row r="33" spans="1:13" s="9" customFormat="1" ht="25.5" customHeight="1" x14ac:dyDescent="0.2">
      <c r="A33" s="60"/>
      <c r="B33" s="41"/>
      <c r="C33" s="41"/>
      <c r="D33" s="41"/>
      <c r="E33" s="54"/>
      <c r="F33" s="41"/>
      <c r="G33" s="90"/>
      <c r="H33" s="41">
        <v>4231</v>
      </c>
      <c r="I33" s="42" t="s">
        <v>35</v>
      </c>
      <c r="J33" s="55">
        <v>800000</v>
      </c>
      <c r="K33" s="61">
        <f>J33*1.25</f>
        <v>1000000</v>
      </c>
      <c r="L33" s="62">
        <f>L34</f>
        <v>938000</v>
      </c>
      <c r="M33" s="50"/>
    </row>
    <row r="34" spans="1:13" s="9" customFormat="1" ht="25.5" customHeight="1" x14ac:dyDescent="0.2">
      <c r="A34" s="63"/>
      <c r="B34" s="24" t="s">
        <v>36</v>
      </c>
      <c r="C34" s="24" t="s">
        <v>21</v>
      </c>
      <c r="D34" s="56" t="s">
        <v>18</v>
      </c>
      <c r="E34" s="56" t="s">
        <v>29</v>
      </c>
      <c r="F34" s="56"/>
      <c r="G34" s="56" t="s">
        <v>30</v>
      </c>
      <c r="H34" s="37" t="s">
        <v>12</v>
      </c>
      <c r="I34" s="47" t="s">
        <v>60</v>
      </c>
      <c r="J34" s="64">
        <v>800000</v>
      </c>
      <c r="K34" s="65">
        <f>J34*1.25</f>
        <v>1000000</v>
      </c>
      <c r="L34" s="66">
        <v>938000</v>
      </c>
      <c r="M34" s="35" t="s">
        <v>13</v>
      </c>
    </row>
    <row r="35" spans="1:13" ht="24.95" customHeight="1" thickBot="1" x14ac:dyDescent="0.25">
      <c r="A35" s="10"/>
      <c r="B35" s="83"/>
      <c r="C35" s="11"/>
      <c r="D35" s="11"/>
      <c r="E35" s="12"/>
      <c r="F35" s="11"/>
      <c r="G35" s="91"/>
      <c r="H35" s="12"/>
      <c r="I35" s="13" t="s">
        <v>0</v>
      </c>
      <c r="J35" s="14">
        <f>J33+J30+J25+J23+J21+J19+J10+J5</f>
        <v>7175500</v>
      </c>
      <c r="K35" s="14">
        <f>K33+K30+K25+K23+K21+K19+K10+K5</f>
        <v>8969375</v>
      </c>
      <c r="L35" s="14">
        <f>L5+L10+L19+L21+L23+L25+L30+L33</f>
        <v>8337660</v>
      </c>
      <c r="M35" s="15"/>
    </row>
    <row r="36" spans="1:13" ht="12.75" thickTop="1" x14ac:dyDescent="0.2"/>
  </sheetData>
  <mergeCells count="1">
    <mergeCell ref="B2:M2"/>
  </mergeCells>
  <pageMargins left="0.70866141732283472" right="0.70866141732283472" top="0.35433070866141736" bottom="0.35433070866141736" header="0.11811023622047245" footer="0.11811023622047245"/>
  <pageSetup paperSize="9" scale="61" fitToHeight="0" orientation="landscape" r:id="rId1"/>
  <headerFooter>
    <oddHeader xml:space="preserve">&amp;L&amp;"-,Regular"&amp;11Upravno vijeće&amp;C&amp;"-,Regular"&amp;11Plan nabave dugotrajne nefinancijske imovine za 2021. godinu </oddHeader>
    <oddFooter>&amp;L&amp;"-,Uobičajeno"&amp;11Nastavni zavod za javno zdravstvo "Dr. Andrija Štampar"&amp;C&amp;F&amp;R&amp;P/&amp;N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 2021.</vt:lpstr>
    </vt:vector>
  </TitlesOfParts>
  <Company>Zavod za javno zdravstvo grada Zagreba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skovacevic</dc:creator>
  <cp:lastModifiedBy>Zvonimir Abramović</cp:lastModifiedBy>
  <cp:lastPrinted>2019-12-06T11:38:24Z</cp:lastPrinted>
  <dcterms:created xsi:type="dcterms:W3CDTF">2013-12-12T13:21:36Z</dcterms:created>
  <dcterms:modified xsi:type="dcterms:W3CDTF">2021-01-05T12:24:22Z</dcterms:modified>
</cp:coreProperties>
</file>