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esktop\Upravno vijeće 18. sjednica\"/>
    </mc:Choice>
  </mc:AlternateContent>
  <xr:revisionPtr revIDLastSave="0" documentId="10_ncr:100000_{42FBD73E-89A3-459F-B83B-9B3ED4957ECF}" xr6:coauthVersionLast="31" xr6:coauthVersionMax="31" xr10:uidLastSave="{00000000-0000-0000-0000-000000000000}"/>
  <bookViews>
    <workbookView xWindow="0" yWindow="0" windowWidth="28800" windowHeight="12435" xr2:uid="{00000000-000D-0000-FFFF-FFFF00000000}"/>
  </bookViews>
  <sheets>
    <sheet name="PLAN 2018" sheetId="2" r:id="rId1"/>
  </sheets>
  <definedNames>
    <definedName name="_FiltarBaze" localSheetId="0" hidden="1">'PLAN 2018'!$A$4:$P$285</definedName>
    <definedName name="_xlnm.Print_Titles" localSheetId="0">'PLAN 2018'!$4:$4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5" i="2" l="1"/>
  <c r="K285" i="2"/>
  <c r="L285" i="2"/>
  <c r="M285" i="2"/>
  <c r="N285" i="2"/>
  <c r="O285" i="2"/>
  <c r="I285" i="2"/>
  <c r="J234" i="2"/>
  <c r="K234" i="2"/>
  <c r="L234" i="2"/>
  <c r="I234" i="2"/>
  <c r="O235" i="2"/>
  <c r="M235" i="2"/>
  <c r="N235" i="2" s="1"/>
  <c r="J5" i="2" l="1"/>
  <c r="K5" i="2"/>
  <c r="L5" i="2"/>
  <c r="I5" i="2"/>
  <c r="J9" i="2"/>
  <c r="K9" i="2"/>
  <c r="L9" i="2"/>
  <c r="I9" i="2"/>
  <c r="J13" i="2"/>
  <c r="K13" i="2"/>
  <c r="L13" i="2"/>
  <c r="I13" i="2"/>
  <c r="J31" i="2"/>
  <c r="K31" i="2"/>
  <c r="L31" i="2"/>
  <c r="I31" i="2"/>
  <c r="J36" i="2"/>
  <c r="K36" i="2"/>
  <c r="L36" i="2"/>
  <c r="I36" i="2"/>
  <c r="J48" i="2"/>
  <c r="K48" i="2"/>
  <c r="L48" i="2"/>
  <c r="I48" i="2"/>
  <c r="J50" i="2"/>
  <c r="K50" i="2"/>
  <c r="L50" i="2"/>
  <c r="I50" i="2"/>
  <c r="J60" i="2"/>
  <c r="K60" i="2"/>
  <c r="L60" i="2"/>
  <c r="I60" i="2"/>
  <c r="J67" i="2"/>
  <c r="K67" i="2"/>
  <c r="L67" i="2"/>
  <c r="I67" i="2"/>
  <c r="J83" i="2"/>
  <c r="K83" i="2"/>
  <c r="L83" i="2"/>
  <c r="I83" i="2"/>
  <c r="J87" i="2"/>
  <c r="K87" i="2"/>
  <c r="L87" i="2"/>
  <c r="I87" i="2"/>
  <c r="J95" i="2"/>
  <c r="K95" i="2"/>
  <c r="L95" i="2"/>
  <c r="I95" i="2"/>
  <c r="J102" i="2"/>
  <c r="K102" i="2"/>
  <c r="L102" i="2"/>
  <c r="I102" i="2"/>
  <c r="J109" i="2"/>
  <c r="K109" i="2"/>
  <c r="L109" i="2"/>
  <c r="I109" i="2"/>
  <c r="J114" i="2"/>
  <c r="K114" i="2"/>
  <c r="L114" i="2"/>
  <c r="I114" i="2"/>
  <c r="J118" i="2"/>
  <c r="K118" i="2"/>
  <c r="L118" i="2"/>
  <c r="I118" i="2"/>
  <c r="J121" i="2"/>
  <c r="K121" i="2"/>
  <c r="L121" i="2"/>
  <c r="I121" i="2"/>
  <c r="J123" i="2"/>
  <c r="K123" i="2"/>
  <c r="L123" i="2"/>
  <c r="I123" i="2"/>
  <c r="J129" i="2"/>
  <c r="K129" i="2"/>
  <c r="L129" i="2"/>
  <c r="I129" i="2"/>
  <c r="J139" i="2"/>
  <c r="K139" i="2"/>
  <c r="L139" i="2"/>
  <c r="I139" i="2"/>
  <c r="J143" i="2"/>
  <c r="K143" i="2"/>
  <c r="L143" i="2"/>
  <c r="I143" i="2"/>
  <c r="J146" i="2"/>
  <c r="K146" i="2"/>
  <c r="L146" i="2"/>
  <c r="I146" i="2"/>
  <c r="J153" i="2"/>
  <c r="K153" i="2"/>
  <c r="L153" i="2"/>
  <c r="I153" i="2"/>
  <c r="J155" i="2"/>
  <c r="K155" i="2"/>
  <c r="L155" i="2"/>
  <c r="I155" i="2"/>
  <c r="J158" i="2"/>
  <c r="K158" i="2"/>
  <c r="L158" i="2"/>
  <c r="I158" i="2"/>
  <c r="J162" i="2"/>
  <c r="J161" i="2" s="1"/>
  <c r="K162" i="2"/>
  <c r="K161" i="2" s="1"/>
  <c r="L162" i="2"/>
  <c r="L161" i="2" s="1"/>
  <c r="I162" i="2"/>
  <c r="I161" i="2" s="1"/>
  <c r="J167" i="2"/>
  <c r="K167" i="2"/>
  <c r="L167" i="2"/>
  <c r="I167" i="2"/>
  <c r="J181" i="2"/>
  <c r="J170" i="2" s="1"/>
  <c r="K181" i="2"/>
  <c r="K170" i="2" s="1"/>
  <c r="L181" i="2"/>
  <c r="L170" i="2" s="1"/>
  <c r="I181" i="2"/>
  <c r="I170" i="2" s="1"/>
  <c r="J205" i="2"/>
  <c r="K205" i="2"/>
  <c r="L205" i="2"/>
  <c r="I205" i="2"/>
  <c r="J212" i="2"/>
  <c r="K212" i="2"/>
  <c r="L212" i="2"/>
  <c r="I212" i="2"/>
  <c r="J216" i="2"/>
  <c r="K216" i="2"/>
  <c r="L216" i="2"/>
  <c r="I216" i="2"/>
  <c r="J221" i="2"/>
  <c r="K221" i="2"/>
  <c r="L221" i="2"/>
  <c r="I221" i="2"/>
  <c r="J223" i="2"/>
  <c r="K223" i="2"/>
  <c r="L223" i="2"/>
  <c r="I223" i="2"/>
  <c r="J226" i="2"/>
  <c r="J225" i="2" s="1"/>
  <c r="K226" i="2"/>
  <c r="K225" i="2" s="1"/>
  <c r="L226" i="2"/>
  <c r="L225" i="2" s="1"/>
  <c r="I226" i="2"/>
  <c r="I225" i="2" s="1"/>
  <c r="J230" i="2"/>
  <c r="K230" i="2"/>
  <c r="L230" i="2"/>
  <c r="I230" i="2"/>
  <c r="L233" i="2"/>
  <c r="J243" i="2"/>
  <c r="K243" i="2"/>
  <c r="L243" i="2"/>
  <c r="I243" i="2"/>
  <c r="J246" i="2"/>
  <c r="K246" i="2"/>
  <c r="L246" i="2"/>
  <c r="I246" i="2"/>
  <c r="J250" i="2"/>
  <c r="K250" i="2"/>
  <c r="L250" i="2"/>
  <c r="I250" i="2"/>
  <c r="J268" i="2"/>
  <c r="K268" i="2"/>
  <c r="L268" i="2"/>
  <c r="I268" i="2"/>
  <c r="J272" i="2"/>
  <c r="K272" i="2"/>
  <c r="L272" i="2"/>
  <c r="I272" i="2"/>
  <c r="J277" i="2"/>
  <c r="K277" i="2"/>
  <c r="L277" i="2"/>
  <c r="I277" i="2"/>
  <c r="J282" i="2"/>
  <c r="K282" i="2"/>
  <c r="L282" i="2"/>
  <c r="I282" i="2"/>
  <c r="M281" i="2"/>
  <c r="M284" i="2"/>
  <c r="M283" i="2"/>
  <c r="M280" i="2"/>
  <c r="M279" i="2"/>
  <c r="M278" i="2"/>
  <c r="M276" i="2"/>
  <c r="M275" i="2"/>
  <c r="M274" i="2"/>
  <c r="M273" i="2"/>
  <c r="M271" i="2"/>
  <c r="M270" i="2"/>
  <c r="M269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0" i="2" s="1"/>
  <c r="M252" i="2"/>
  <c r="M251" i="2"/>
  <c r="M249" i="2"/>
  <c r="M248" i="2"/>
  <c r="M247" i="2"/>
  <c r="M245" i="2"/>
  <c r="M244" i="2"/>
  <c r="M242" i="2"/>
  <c r="O242" i="2" s="1"/>
  <c r="M240" i="2"/>
  <c r="O240" i="2" s="1"/>
  <c r="M238" i="2"/>
  <c r="M237" i="2"/>
  <c r="M236" i="2"/>
  <c r="M234" i="2" s="1"/>
  <c r="M231" i="2"/>
  <c r="M230" i="2" s="1"/>
  <c r="M228" i="2"/>
  <c r="M227" i="2"/>
  <c r="M224" i="2"/>
  <c r="M223" i="2" s="1"/>
  <c r="M222" i="2"/>
  <c r="M221" i="2" s="1"/>
  <c r="M220" i="2"/>
  <c r="M219" i="2"/>
  <c r="M218" i="2"/>
  <c r="M217" i="2"/>
  <c r="M215" i="2"/>
  <c r="M214" i="2"/>
  <c r="M213" i="2"/>
  <c r="M211" i="2"/>
  <c r="M210" i="2"/>
  <c r="M209" i="2"/>
  <c r="M208" i="2"/>
  <c r="M207" i="2"/>
  <c r="M206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0" i="2"/>
  <c r="M179" i="2"/>
  <c r="M178" i="2"/>
  <c r="M177" i="2"/>
  <c r="M176" i="2"/>
  <c r="M175" i="2"/>
  <c r="M174" i="2"/>
  <c r="M173" i="2"/>
  <c r="M172" i="2"/>
  <c r="M171" i="2"/>
  <c r="M169" i="2"/>
  <c r="M168" i="2"/>
  <c r="M165" i="2"/>
  <c r="M164" i="2"/>
  <c r="M163" i="2"/>
  <c r="M162" i="2" s="1"/>
  <c r="M161" i="2" s="1"/>
  <c r="M160" i="2"/>
  <c r="M159" i="2"/>
  <c r="M157" i="2"/>
  <c r="M156" i="2"/>
  <c r="M155" i="2" s="1"/>
  <c r="M154" i="2"/>
  <c r="M153" i="2" s="1"/>
  <c r="M152" i="2"/>
  <c r="M151" i="2"/>
  <c r="M150" i="2"/>
  <c r="M149" i="2"/>
  <c r="M148" i="2"/>
  <c r="M147" i="2"/>
  <c r="M145" i="2"/>
  <c r="M144" i="2"/>
  <c r="M142" i="2"/>
  <c r="M141" i="2"/>
  <c r="M140" i="2"/>
  <c r="M138" i="2"/>
  <c r="M137" i="2"/>
  <c r="M136" i="2"/>
  <c r="M135" i="2"/>
  <c r="M134" i="2"/>
  <c r="M133" i="2"/>
  <c r="M132" i="2"/>
  <c r="M131" i="2"/>
  <c r="M130" i="2"/>
  <c r="M127" i="2"/>
  <c r="M126" i="2"/>
  <c r="M125" i="2"/>
  <c r="M124" i="2"/>
  <c r="M122" i="2"/>
  <c r="M121" i="2" s="1"/>
  <c r="M120" i="2"/>
  <c r="M119" i="2"/>
  <c r="M118" i="2" s="1"/>
  <c r="M117" i="2"/>
  <c r="M116" i="2"/>
  <c r="M115" i="2"/>
  <c r="M113" i="2"/>
  <c r="M112" i="2"/>
  <c r="M111" i="2"/>
  <c r="M110" i="2"/>
  <c r="M108" i="2"/>
  <c r="M107" i="2"/>
  <c r="M106" i="2"/>
  <c r="M105" i="2"/>
  <c r="M104" i="2"/>
  <c r="M103" i="2"/>
  <c r="M101" i="2"/>
  <c r="M100" i="2"/>
  <c r="M99" i="2"/>
  <c r="M98" i="2"/>
  <c r="M97" i="2"/>
  <c r="M96" i="2"/>
  <c r="M94" i="2"/>
  <c r="M93" i="2"/>
  <c r="M92" i="2"/>
  <c r="M91" i="2"/>
  <c r="M90" i="2"/>
  <c r="M89" i="2"/>
  <c r="M88" i="2"/>
  <c r="M86" i="2"/>
  <c r="M85" i="2"/>
  <c r="M84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6" i="2"/>
  <c r="M65" i="2"/>
  <c r="M64" i="2"/>
  <c r="M63" i="2"/>
  <c r="M62" i="2"/>
  <c r="M61" i="2"/>
  <c r="M59" i="2"/>
  <c r="M58" i="2"/>
  <c r="M57" i="2"/>
  <c r="M56" i="2"/>
  <c r="M55" i="2"/>
  <c r="M54" i="2"/>
  <c r="M53" i="2"/>
  <c r="M52" i="2"/>
  <c r="M51" i="2"/>
  <c r="M49" i="2"/>
  <c r="M48" i="2" s="1"/>
  <c r="M47" i="2"/>
  <c r="M46" i="2"/>
  <c r="M45" i="2"/>
  <c r="M44" i="2"/>
  <c r="M43" i="2"/>
  <c r="M42" i="2"/>
  <c r="M41" i="2"/>
  <c r="M40" i="2"/>
  <c r="M39" i="2"/>
  <c r="M38" i="2"/>
  <c r="M37" i="2"/>
  <c r="M35" i="2"/>
  <c r="M34" i="2"/>
  <c r="M33" i="2"/>
  <c r="M32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1" i="2"/>
  <c r="M10" i="2"/>
  <c r="M8" i="2"/>
  <c r="M7" i="2"/>
  <c r="M6" i="2"/>
  <c r="M13" i="2" l="1"/>
  <c r="M67" i="2"/>
  <c r="M83" i="2"/>
  <c r="M102" i="2"/>
  <c r="M123" i="2"/>
  <c r="M129" i="2"/>
  <c r="M139" i="2"/>
  <c r="M167" i="2"/>
  <c r="M205" i="2"/>
  <c r="M212" i="2"/>
  <c r="M9" i="2"/>
  <c r="M158" i="2"/>
  <c r="M282" i="2"/>
  <c r="I166" i="2"/>
  <c r="J166" i="2"/>
  <c r="I12" i="2"/>
  <c r="M31" i="2"/>
  <c r="M36" i="2"/>
  <c r="M50" i="2"/>
  <c r="M95" i="2"/>
  <c r="M109" i="2"/>
  <c r="M114" i="2"/>
  <c r="M146" i="2"/>
  <c r="M243" i="2"/>
  <c r="M268" i="2"/>
  <c r="L166" i="2"/>
  <c r="K128" i="2"/>
  <c r="L12" i="2"/>
  <c r="J128" i="2"/>
  <c r="K12" i="2"/>
  <c r="M60" i="2"/>
  <c r="M87" i="2"/>
  <c r="M5" i="2"/>
  <c r="M181" i="2"/>
  <c r="M170" i="2" s="1"/>
  <c r="M216" i="2"/>
  <c r="M246" i="2"/>
  <c r="M272" i="2"/>
  <c r="M277" i="2"/>
  <c r="J12" i="2"/>
  <c r="K166" i="2"/>
  <c r="I128" i="2"/>
  <c r="M143" i="2"/>
  <c r="L128" i="2"/>
  <c r="M232" i="2"/>
  <c r="M229" i="2"/>
  <c r="M226" i="2" s="1"/>
  <c r="M225" i="2" s="1"/>
  <c r="N145" i="2"/>
  <c r="N144" i="2"/>
  <c r="M166" i="2" l="1"/>
  <c r="M12" i="2"/>
  <c r="N143" i="2"/>
  <c r="M128" i="2"/>
  <c r="O145" i="2"/>
  <c r="O144" i="2"/>
  <c r="O143" i="2" l="1"/>
  <c r="J239" i="2"/>
  <c r="K239" i="2"/>
  <c r="I239" i="2"/>
  <c r="J241" i="2" l="1"/>
  <c r="J233" i="2" s="1"/>
  <c r="K241" i="2"/>
  <c r="K233" i="2" s="1"/>
  <c r="P223" i="2"/>
  <c r="N80" i="2"/>
  <c r="O80" i="2" s="1"/>
  <c r="M241" i="2"/>
  <c r="M239" i="2"/>
  <c r="N228" i="2"/>
  <c r="O214" i="2"/>
  <c r="O213" i="2"/>
  <c r="O210" i="2"/>
  <c r="O209" i="2"/>
  <c r="O208" i="2"/>
  <c r="O207" i="2"/>
  <c r="M233" i="2" l="1"/>
  <c r="N209" i="2"/>
  <c r="N210" i="2"/>
  <c r="N208" i="2"/>
  <c r="N107" i="2"/>
  <c r="O107" i="2" s="1"/>
  <c r="N214" i="2" l="1"/>
  <c r="N215" i="2" l="1"/>
  <c r="N213" i="2"/>
  <c r="N212" i="2" l="1"/>
  <c r="N207" i="2"/>
  <c r="O273" i="2" l="1"/>
  <c r="N256" i="2"/>
  <c r="N252" i="2"/>
  <c r="O252" i="2" s="1"/>
  <c r="N253" i="2"/>
  <c r="O253" i="2" s="1"/>
  <c r="N254" i="2"/>
  <c r="N255" i="2"/>
  <c r="O255" i="2" s="1"/>
  <c r="O256" i="2"/>
  <c r="N257" i="2"/>
  <c r="O257" i="2" s="1"/>
  <c r="O258" i="2"/>
  <c r="N259" i="2"/>
  <c r="N260" i="2"/>
  <c r="O260" i="2" s="1"/>
  <c r="N262" i="2"/>
  <c r="O262" i="2" s="1"/>
  <c r="N263" i="2"/>
  <c r="O264" i="2"/>
  <c r="O266" i="2"/>
  <c r="O237" i="2"/>
  <c r="O238" i="2"/>
  <c r="O236" i="2"/>
  <c r="O232" i="2"/>
  <c r="O229" i="2"/>
  <c r="N227" i="2"/>
  <c r="P205" i="2"/>
  <c r="O172" i="2"/>
  <c r="O173" i="2"/>
  <c r="O174" i="2"/>
  <c r="O175" i="2"/>
  <c r="O176" i="2"/>
  <c r="O177" i="2"/>
  <c r="O178" i="2"/>
  <c r="O179" i="2"/>
  <c r="O180" i="2"/>
  <c r="O171" i="2"/>
  <c r="O165" i="2"/>
  <c r="O164" i="2"/>
  <c r="O163" i="2"/>
  <c r="O154" i="2"/>
  <c r="O130" i="2"/>
  <c r="O125" i="2"/>
  <c r="O126" i="2"/>
  <c r="O127" i="2"/>
  <c r="O124" i="2"/>
  <c r="O113" i="2"/>
  <c r="N130" i="2"/>
  <c r="N119" i="2"/>
  <c r="O37" i="2"/>
  <c r="N284" i="2"/>
  <c r="O283" i="2"/>
  <c r="N281" i="2"/>
  <c r="N280" i="2"/>
  <c r="N279" i="2"/>
  <c r="O278" i="2"/>
  <c r="N276" i="2"/>
  <c r="N275" i="2"/>
  <c r="N274" i="2"/>
  <c r="N273" i="2"/>
  <c r="N271" i="2"/>
  <c r="N269" i="2"/>
  <c r="N267" i="2"/>
  <c r="N248" i="2"/>
  <c r="N247" i="2"/>
  <c r="N245" i="2"/>
  <c r="N244" i="2"/>
  <c r="N242" i="2"/>
  <c r="N241" i="2" s="1"/>
  <c r="N238" i="2"/>
  <c r="N237" i="2"/>
  <c r="N232" i="2"/>
  <c r="O220" i="2"/>
  <c r="O219" i="2"/>
  <c r="N211" i="2"/>
  <c r="O202" i="2"/>
  <c r="O199" i="2"/>
  <c r="O198" i="2"/>
  <c r="O194" i="2"/>
  <c r="O191" i="2"/>
  <c r="O190" i="2"/>
  <c r="O186" i="2"/>
  <c r="O183" i="2"/>
  <c r="O182" i="2"/>
  <c r="N180" i="2"/>
  <c r="N179" i="2"/>
  <c r="N178" i="2"/>
  <c r="N177" i="2"/>
  <c r="N176" i="2"/>
  <c r="N175" i="2"/>
  <c r="N174" i="2"/>
  <c r="N173" i="2"/>
  <c r="N172" i="2"/>
  <c r="N168" i="2"/>
  <c r="N164" i="2"/>
  <c r="O160" i="2"/>
  <c r="O159" i="2"/>
  <c r="N152" i="2"/>
  <c r="N151" i="2"/>
  <c r="N150" i="2"/>
  <c r="N149" i="2"/>
  <c r="N148" i="2"/>
  <c r="O142" i="2"/>
  <c r="O141" i="2"/>
  <c r="O138" i="2"/>
  <c r="O136" i="2"/>
  <c r="O135" i="2"/>
  <c r="O134" i="2"/>
  <c r="O132" i="2"/>
  <c r="N127" i="2"/>
  <c r="N126" i="2"/>
  <c r="N125" i="2"/>
  <c r="N117" i="2"/>
  <c r="O117" i="2" s="1"/>
  <c r="N116" i="2"/>
  <c r="O116" i="2" s="1"/>
  <c r="N113" i="2"/>
  <c r="N112" i="2"/>
  <c r="O112" i="2" s="1"/>
  <c r="N111" i="2"/>
  <c r="N108" i="2"/>
  <c r="O108" i="2" s="1"/>
  <c r="N106" i="2"/>
  <c r="N105" i="2"/>
  <c r="N104" i="2"/>
  <c r="N103" i="2"/>
  <c r="N101" i="2"/>
  <c r="N100" i="2"/>
  <c r="N99" i="2"/>
  <c r="N98" i="2"/>
  <c r="N97" i="2"/>
  <c r="O94" i="2"/>
  <c r="O90" i="2"/>
  <c r="N89" i="2"/>
  <c r="N88" i="2"/>
  <c r="N86" i="2"/>
  <c r="N85" i="2"/>
  <c r="N81" i="2"/>
  <c r="O81" i="2" s="1"/>
  <c r="N79" i="2"/>
  <c r="O79" i="2" s="1"/>
  <c r="N78" i="2"/>
  <c r="O78" i="2" s="1"/>
  <c r="N77" i="2"/>
  <c r="O77" i="2" s="1"/>
  <c r="N76" i="2"/>
  <c r="O76" i="2" s="1"/>
  <c r="O75" i="2"/>
  <c r="N74" i="2"/>
  <c r="O74" i="2" s="1"/>
  <c r="N73" i="2"/>
  <c r="O73" i="2" s="1"/>
  <c r="N72" i="2"/>
  <c r="O72" i="2" s="1"/>
  <c r="O71" i="2"/>
  <c r="N70" i="2"/>
  <c r="O70" i="2" s="1"/>
  <c r="N69" i="2"/>
  <c r="O69" i="2" s="1"/>
  <c r="N66" i="2"/>
  <c r="N65" i="2"/>
  <c r="N64" i="2"/>
  <c r="N63" i="2"/>
  <c r="N62" i="2"/>
  <c r="N59" i="2"/>
  <c r="N58" i="2"/>
  <c r="N57" i="2"/>
  <c r="N56" i="2"/>
  <c r="N55" i="2"/>
  <c r="N54" i="2"/>
  <c r="N53" i="2"/>
  <c r="N52" i="2"/>
  <c r="N47" i="2"/>
  <c r="O46" i="2"/>
  <c r="N45" i="2"/>
  <c r="N43" i="2"/>
  <c r="O42" i="2"/>
  <c r="N41" i="2"/>
  <c r="N40" i="2"/>
  <c r="N39" i="2"/>
  <c r="O38" i="2"/>
  <c r="O35" i="2"/>
  <c r="N34" i="2"/>
  <c r="N33" i="2"/>
  <c r="N32" i="2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0" i="2"/>
  <c r="O8" i="2"/>
  <c r="O6" i="2"/>
  <c r="O234" i="2" l="1"/>
  <c r="N243" i="2"/>
  <c r="N272" i="2"/>
  <c r="O162" i="2"/>
  <c r="O241" i="2"/>
  <c r="N102" i="2"/>
  <c r="O123" i="2"/>
  <c r="O158" i="2"/>
  <c r="O153" i="2"/>
  <c r="O39" i="2"/>
  <c r="N229" i="2"/>
  <c r="N226" i="2" s="1"/>
  <c r="N225" i="2" s="1"/>
  <c r="O263" i="2"/>
  <c r="N37" i="2"/>
  <c r="O280" i="2"/>
  <c r="O247" i="2"/>
  <c r="N264" i="2"/>
  <c r="O284" i="2"/>
  <c r="O88" i="2"/>
  <c r="O211" i="2"/>
  <c r="O206" i="2"/>
  <c r="O259" i="2"/>
  <c r="O89" i="2"/>
  <c r="O215" i="2"/>
  <c r="O11" i="2"/>
  <c r="N11" i="2"/>
  <c r="N9" i="2" s="1"/>
  <c r="O203" i="2"/>
  <c r="N203" i="2"/>
  <c r="N7" i="2"/>
  <c r="O7" i="2"/>
  <c r="N14" i="2"/>
  <c r="N13" i="2" s="1"/>
  <c r="O228" i="2"/>
  <c r="O44" i="2"/>
  <c r="N44" i="2"/>
  <c r="N163" i="2"/>
  <c r="N162" i="2" s="1"/>
  <c r="O187" i="2"/>
  <c r="N187" i="2"/>
  <c r="O195" i="2"/>
  <c r="N195" i="2"/>
  <c r="N51" i="2"/>
  <c r="N50" i="2" s="1"/>
  <c r="N249" i="2"/>
  <c r="N246" i="2" s="1"/>
  <c r="O249" i="2"/>
  <c r="N270" i="2"/>
  <c r="N268" i="2" s="1"/>
  <c r="O270" i="2"/>
  <c r="O275" i="2"/>
  <c r="N49" i="2"/>
  <c r="N48" i="2" s="1"/>
  <c r="O169" i="2"/>
  <c r="N169" i="2"/>
  <c r="N167" i="2" s="1"/>
  <c r="N6" i="2"/>
  <c r="N5" i="2" s="1"/>
  <c r="N220" i="2"/>
  <c r="N265" i="2"/>
  <c r="O265" i="2"/>
  <c r="N261" i="2"/>
  <c r="O261" i="2"/>
  <c r="N61" i="2"/>
  <c r="N60" i="2" s="1"/>
  <c r="N142" i="2"/>
  <c r="N283" i="2"/>
  <c r="N282" i="2" s="1"/>
  <c r="O227" i="2"/>
  <c r="O269" i="2"/>
  <c r="O279" i="2"/>
  <c r="O277" i="2" s="1"/>
  <c r="O47" i="2"/>
  <c r="N154" i="2"/>
  <c r="N153" i="2" s="1"/>
  <c r="N278" i="2"/>
  <c r="N277" i="2" s="1"/>
  <c r="O248" i="2"/>
  <c r="N266" i="2"/>
  <c r="N258" i="2"/>
  <c r="O271" i="2"/>
  <c r="O274" i="2"/>
  <c r="O43" i="2"/>
  <c r="O267" i="2"/>
  <c r="N171" i="2"/>
  <c r="O184" i="2"/>
  <c r="N184" i="2"/>
  <c r="O196" i="2"/>
  <c r="N196" i="2"/>
  <c r="O217" i="2"/>
  <c r="N217" i="2"/>
  <c r="N240" i="2"/>
  <c r="N239" i="2" s="1"/>
  <c r="N38" i="2"/>
  <c r="N135" i="2"/>
  <c r="N90" i="2"/>
  <c r="N120" i="2"/>
  <c r="N118" i="2" s="1"/>
  <c r="O133" i="2"/>
  <c r="N133" i="2"/>
  <c r="O137" i="2"/>
  <c r="N137" i="2"/>
  <c r="N231" i="2"/>
  <c r="N230" i="2" s="1"/>
  <c r="O10" i="2"/>
  <c r="O34" i="2"/>
  <c r="O45" i="2"/>
  <c r="O41" i="2"/>
  <c r="O49" i="2"/>
  <c r="N8" i="2"/>
  <c r="N46" i="2"/>
  <c r="N75" i="2"/>
  <c r="N94" i="2"/>
  <c r="N132" i="2"/>
  <c r="N138" i="2"/>
  <c r="N160" i="2"/>
  <c r="N183" i="2"/>
  <c r="N191" i="2"/>
  <c r="N199" i="2"/>
  <c r="O131" i="2"/>
  <c r="N147" i="2"/>
  <c r="N146" i="2" s="1"/>
  <c r="O192" i="2"/>
  <c r="N192" i="2"/>
  <c r="O204" i="2"/>
  <c r="N204" i="2"/>
  <c r="O82" i="2"/>
  <c r="N82" i="2"/>
  <c r="N91" i="2"/>
  <c r="O91" i="2"/>
  <c r="N110" i="2"/>
  <c r="N109" i="2" s="1"/>
  <c r="N115" i="2"/>
  <c r="N114" i="2" s="1"/>
  <c r="N122" i="2"/>
  <c r="N121" i="2" s="1"/>
  <c r="O122" i="2"/>
  <c r="O156" i="2"/>
  <c r="N156" i="2"/>
  <c r="O33" i="2"/>
  <c r="O40" i="2"/>
  <c r="N35" i="2"/>
  <c r="N31" i="2" s="1"/>
  <c r="N42" i="2"/>
  <c r="N71" i="2"/>
  <c r="N84" i="2"/>
  <c r="N83" i="2" s="1"/>
  <c r="N96" i="2"/>
  <c r="N95" i="2" s="1"/>
  <c r="N134" i="2"/>
  <c r="N141" i="2"/>
  <c r="N186" i="2"/>
  <c r="N194" i="2"/>
  <c r="N202" i="2"/>
  <c r="N219" i="2"/>
  <c r="O92" i="2"/>
  <c r="N92" i="2"/>
  <c r="O140" i="2"/>
  <c r="N140" i="2"/>
  <c r="N157" i="2"/>
  <c r="O157" i="2"/>
  <c r="O188" i="2"/>
  <c r="N188" i="2"/>
  <c r="O200" i="2"/>
  <c r="N200" i="2"/>
  <c r="N222" i="2"/>
  <c r="N221" i="2" s="1"/>
  <c r="O222" i="2"/>
  <c r="O93" i="2"/>
  <c r="N93" i="2"/>
  <c r="O168" i="2"/>
  <c r="N185" i="2"/>
  <c r="O185" i="2"/>
  <c r="N189" i="2"/>
  <c r="O189" i="2"/>
  <c r="N193" i="2"/>
  <c r="O193" i="2"/>
  <c r="N197" i="2"/>
  <c r="O197" i="2"/>
  <c r="N201" i="2"/>
  <c r="O201" i="2"/>
  <c r="N206" i="2"/>
  <c r="N205" i="2" s="1"/>
  <c r="N218" i="2"/>
  <c r="O218" i="2"/>
  <c r="O224" i="2"/>
  <c r="N224" i="2"/>
  <c r="N223" i="2" s="1"/>
  <c r="O32" i="2"/>
  <c r="N68" i="2"/>
  <c r="N67" i="2" s="1"/>
  <c r="N124" i="2"/>
  <c r="N123" i="2" s="1"/>
  <c r="N131" i="2"/>
  <c r="N136" i="2"/>
  <c r="N159" i="2"/>
  <c r="N158" i="2" s="1"/>
  <c r="N182" i="2"/>
  <c r="N190" i="2"/>
  <c r="N198" i="2"/>
  <c r="N236" i="2"/>
  <c r="N234" i="2" s="1"/>
  <c r="N139" i="2" l="1"/>
  <c r="N87" i="2"/>
  <c r="N129" i="2"/>
  <c r="N181" i="2"/>
  <c r="N170" i="2" s="1"/>
  <c r="N166" i="2" s="1"/>
  <c r="O223" i="2"/>
  <c r="O31" i="2"/>
  <c r="O167" i="2"/>
  <c r="O139" i="2"/>
  <c r="N155" i="2"/>
  <c r="O268" i="2"/>
  <c r="O246" i="2"/>
  <c r="O155" i="2"/>
  <c r="O239" i="2"/>
  <c r="O226" i="2"/>
  <c r="O87" i="2"/>
  <c r="O181" i="2"/>
  <c r="O129" i="2"/>
  <c r="O36" i="2"/>
  <c r="O121" i="2"/>
  <c r="O48" i="2"/>
  <c r="O9" i="2"/>
  <c r="N216" i="2"/>
  <c r="N36" i="2"/>
  <c r="O272" i="2"/>
  <c r="N233" i="2"/>
  <c r="O221" i="2"/>
  <c r="O216" i="2"/>
  <c r="O212" i="2"/>
  <c r="O205" i="2"/>
  <c r="O282" i="2"/>
  <c r="O5" i="2"/>
  <c r="O161" i="2"/>
  <c r="O14" i="2"/>
  <c r="O115" i="2"/>
  <c r="O231" i="2"/>
  <c r="N128" i="2" l="1"/>
  <c r="N12" i="2"/>
  <c r="O230" i="2"/>
  <c r="O114" i="2"/>
  <c r="O225" i="2"/>
  <c r="O170" i="2"/>
  <c r="O13" i="2"/>
  <c r="O120" i="2"/>
  <c r="O166" i="2" l="1"/>
  <c r="O251" i="2"/>
  <c r="N251" i="2"/>
  <c r="N250" i="2" s="1"/>
  <c r="O245" i="2"/>
  <c r="O244" i="2"/>
  <c r="O152" i="2"/>
  <c r="O148" i="2"/>
  <c r="O149" i="2"/>
  <c r="O150" i="2"/>
  <c r="O151" i="2"/>
  <c r="O147" i="2"/>
  <c r="O85" i="2"/>
  <c r="O86" i="2"/>
  <c r="O84" i="2"/>
  <c r="I241" i="2"/>
  <c r="N165" i="2"/>
  <c r="N161" i="2" s="1"/>
  <c r="O111" i="2"/>
  <c r="O106" i="2"/>
  <c r="O105" i="2"/>
  <c r="O104" i="2"/>
  <c r="O103" i="2"/>
  <c r="O101" i="2"/>
  <c r="O100" i="2"/>
  <c r="O99" i="2"/>
  <c r="O98" i="2"/>
  <c r="O97" i="2"/>
  <c r="O96" i="2"/>
  <c r="O64" i="2"/>
  <c r="O63" i="2"/>
  <c r="O62" i="2"/>
  <c r="O61" i="2"/>
  <c r="O59" i="2"/>
  <c r="O58" i="2"/>
  <c r="O57" i="2"/>
  <c r="O56" i="2"/>
  <c r="O55" i="2"/>
  <c r="O54" i="2"/>
  <c r="O53" i="2"/>
  <c r="O52" i="2"/>
  <c r="I233" i="2" l="1"/>
  <c r="O83" i="2"/>
  <c r="O250" i="2"/>
  <c r="O102" i="2"/>
  <c r="O243" i="2"/>
  <c r="O60" i="2"/>
  <c r="O95" i="2"/>
  <c r="O146" i="2"/>
  <c r="O119" i="2"/>
  <c r="O110" i="2"/>
  <c r="O68" i="2"/>
  <c r="O51" i="2"/>
  <c r="O50" i="2" l="1"/>
  <c r="O118" i="2"/>
  <c r="O233" i="2"/>
  <c r="O67" i="2"/>
  <c r="O128" i="2"/>
  <c r="O109" i="2"/>
  <c r="O12" i="2" l="1"/>
</calcChain>
</file>

<file path=xl/sharedStrings.xml><?xml version="1.0" encoding="utf-8"?>
<sst xmlns="http://schemas.openxmlformats.org/spreadsheetml/2006/main" count="621" uniqueCount="404">
  <si>
    <t xml:space="preserve"> </t>
  </si>
  <si>
    <t>30192000-1 UREDSKE POTREPŠTINE, 30199000-0 PAPIRNE POTREPŠTINE I OSTALI ARTIKLI</t>
  </si>
  <si>
    <t>30125000 DIJELOVI I PRIBOR FOTOKOPIRNIH APARATA</t>
  </si>
  <si>
    <t>39830000 PROIZVODI ZA ČIŠĆENJE</t>
  </si>
  <si>
    <t>33140000 MEDICINSKI POTROŠNI MATERIJAL</t>
  </si>
  <si>
    <t>33760000 TOALETNI PAPIR, MARAMICE, RAUČNICI I UBRUSI</t>
  </si>
  <si>
    <t>33651000-8 OPĆA PROTUUPALNA SREDSTVA ZA SUSTAVNU PRIMJENU I CJEPIVA</t>
  </si>
  <si>
    <t>24000000-4 KEMIJSKI PROIZVODI</t>
  </si>
  <si>
    <t>33694000-1 DIJAGNOSTIČKA SREDSTVA</t>
  </si>
  <si>
    <t>33696000-5 REAGENSI I KONTRASTNA SREDSTVA</t>
  </si>
  <si>
    <t xml:space="preserve">33695000-8 SVI DRUGI PROIZVODI KOJI SE NE RABE ZA LIJEČENJE </t>
  </si>
  <si>
    <t>33141000 JEDNOKRATNI NEKEMIJSKI POTROŠNI MATERIJAL I HEMATOLOŠKI POTROŠNI MATERIJAL, 33141580 ŽIVOTINJSKA KRV</t>
  </si>
  <si>
    <t>33141000 JEDNOKRATNI NEKEMIJSKI MEDICINSKI POTROŠNI MATERIJAL</t>
  </si>
  <si>
    <t>33793000 STAKLENI PROIZVODI ZA LABORATORIJSKE NAMJENE</t>
  </si>
  <si>
    <t>19520000-7 PROIZVODI OD PLASTIČNIH MASA</t>
  </si>
  <si>
    <t>24450000-3 AGROKEMIJSKI PROIZVODI</t>
  </si>
  <si>
    <t>33694000 DIJAGNOSTIČKA SREDSTVA</t>
  </si>
  <si>
    <t>33695000-8 SVI DRUGI PROIZVODI KOJI SE NE RABE ZA LIJEČENJE</t>
  </si>
  <si>
    <t>22820000 OBRASCI</t>
  </si>
  <si>
    <t>24110000-8 INDUSTRIJSKI/TEHNIČKI PLINOVI</t>
  </si>
  <si>
    <t>24960000 RAZNI KEMIJSKI PROIZVODI</t>
  </si>
  <si>
    <t>44400000-4 RAZNI IZRAĐENI PROIZVODI I SRODNI ARTIKLI</t>
  </si>
  <si>
    <t>18110000-3 RADNA ODJEĆA</t>
  </si>
  <si>
    <t>18830000-6 ZAŠTITNA OBUĆA</t>
  </si>
  <si>
    <t>64212000-5 USLUGE MOBILNE TELEFONIJE</t>
  </si>
  <si>
    <t>64210000-1 TELEFONSKE USLUGE I USLUGE PRIJENOSA PODATAKA</t>
  </si>
  <si>
    <t>64110000-0 POŠTANSKE USLUGE</t>
  </si>
  <si>
    <t>50730000-1 USLUGE POPRAVKA I ODRŽAVANJA RASHLADNIH SKUPINA</t>
  </si>
  <si>
    <t>90420000-7 USLUGE OBRADE OTPADNIH VODA</t>
  </si>
  <si>
    <t>50410000-2 USLUGE POPRAVAKA I ODRŽAVANJA APARATA ZA MJERENJE, ISPITIVANJE I KONTROLU</t>
  </si>
  <si>
    <t>50112000-3 USLUGE POPRAVAKA I ODRŽAVANJA AUTOMOBILA</t>
  </si>
  <si>
    <t>79342000-3 USLUGE MARKETINGA</t>
  </si>
  <si>
    <t>90524000-6 USLUGE U VEZI S MEDICINSKIM OTPADOM</t>
  </si>
  <si>
    <t>71351000-3 GEOLOŠKE, GEOFIZIČKE I DRUGE ZNANASTVENE USLUGE U PODRUČJU PROSPEKCIJE</t>
  </si>
  <si>
    <t>85140000-2 RAZNE ZDRAVSTVENE USLUGE</t>
  </si>
  <si>
    <t>72267000-4 USLUGE ODRŽAVANJA I POPRAVKA PROGRAMSKE PODRŠKE</t>
  </si>
  <si>
    <t>50312000-5 ODRŽAVANJE I POPRAVAK RAČUNALNE OPREME</t>
  </si>
  <si>
    <t>79800000-2 TISKANJE I S TIM POVEZANE USLUGE</t>
  </si>
  <si>
    <t>90919000-2 USLUGE ČIŠĆENJA UREDA, ŠKOLA I UREDSKE OPREME</t>
  </si>
  <si>
    <t>98310000-9 USLUGE PRANJA I KEMIJSKOG ČIŠĆENJA</t>
  </si>
  <si>
    <t>79710000-4 USLUGE NA PODRUČJU SIGURNOSTI</t>
  </si>
  <si>
    <t>66510000-8 USLUGE OSIGURANJA</t>
  </si>
  <si>
    <t>72220000-3 USLUGE SISTEMSKOG I TEHNIČKOG SAVJETOVANJA</t>
  </si>
  <si>
    <t>45400000-1 ZAVRŠNI GRAĐEVINSKI RADOVI</t>
  </si>
  <si>
    <t>30192000-1 UREDSKE POTREPŠTINE, 30192151-4 ŽIGOVI I PEČATI</t>
  </si>
  <si>
    <t>1500000-8 HRANA, PIĆE, DUHAN I SRODNI PROIZVODI</t>
  </si>
  <si>
    <t>EVID. BR. NABAVE</t>
  </si>
  <si>
    <t>CPV OZNAKA</t>
  </si>
  <si>
    <t>VRSTA POSTUPKA NABAVE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</si>
  <si>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</si>
  <si>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</si>
  <si>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</si>
  <si>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</si>
  <si>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</si>
  <si>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>PROCIJENJENA VRIJEDNOST ZA 2018. GODINU</t>
  </si>
  <si>
    <t xml:space="preserve">IZNOS TROŠKA U FINAN. PLANU </t>
  </si>
  <si>
    <t>NAPOMENA</t>
  </si>
  <si>
    <t>UREDSKI MATERIJAL</t>
  </si>
  <si>
    <t>JEDNOSTAVNA NABAVA</t>
  </si>
  <si>
    <t>PROVODI URED ZA JAVNU NABAVU GRADA ZAGREBA</t>
  </si>
  <si>
    <t>OTVORENI POSTUPAK JN</t>
  </si>
  <si>
    <t>UGOVOR O JN</t>
  </si>
  <si>
    <t>1 GODINA</t>
  </si>
  <si>
    <t>TONERI I VRPCE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</si>
  <si>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</si>
  <si>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</si>
  <si>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</si>
  <si>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</si>
  <si>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</si>
  <si>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OSNOVNI MATERIJAL I SIROVINE</t>
  </si>
  <si>
    <t>OSNOVNI MATERIJAL I SIROVINE - CJEPIVO, GRUPE: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</si>
  <si>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</si>
  <si>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</si>
  <si>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</si>
  <si>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</si>
  <si>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</si>
  <si>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</si>
  <si>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</si>
  <si>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GR.B</t>
  </si>
  <si>
    <t>CJEPIVO PROTIV MENINGOKOKNE BOLESTI  (A, C, W, Y) KONJUGIRANO</t>
  </si>
  <si>
    <t>CJEPIVO PROTIV VODENIH KOZICA</t>
  </si>
  <si>
    <t>CJEPIVO PROTIV BJESNOĆE</t>
  </si>
  <si>
    <t>CJEPIVO PROTIV DIFTERIJE, TETANUSA I ACELULARNOG PARTUSISA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</si>
  <si>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</si>
  <si>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</si>
  <si>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</si>
  <si>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</si>
  <si>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</si>
  <si>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OSNOVNI MATERIJAL I SIROVINE - KEMIKALIJE, GRUPE:</t>
  </si>
  <si>
    <t>KEMIKALIJE P.A.</t>
  </si>
  <si>
    <t>KEMIKALIJE VISOKE ČISTOĆE</t>
  </si>
  <si>
    <t>KEMIKALIJE ZA POSEBNE NAMJENE</t>
  </si>
  <si>
    <t>ALKOHOL I SOLNA TEHNIČKA KISELINA</t>
  </si>
  <si>
    <t>OSNOVNI MATERIJAL I SIROVINE - STANDARDI, GRUPE:</t>
  </si>
  <si>
    <t>PCB I PESTICIDI</t>
  </si>
  <si>
    <t>OTAPALA</t>
  </si>
  <si>
    <t>ANTIBIOTICI</t>
  </si>
  <si>
    <t>MIKOTOSKINI</t>
  </si>
  <si>
    <t>METALI</t>
  </si>
  <si>
    <t xml:space="preserve">STANDARDI ZA IONSKU KROMATOGRAFIJU </t>
  </si>
  <si>
    <t>STANDARDI ZA ISPITIVANJE FIZIKALNO KEMIJSKIH POKAZATELJA</t>
  </si>
  <si>
    <t xml:space="preserve">ADITIVI, VITAMINI I OSTALO </t>
  </si>
  <si>
    <t>OSTALO</t>
  </si>
  <si>
    <t>PESTICIDI ZA LC/MS/MS</t>
  </si>
  <si>
    <t>OSNOVNI MATERIJAL I SIROVINE - DISKOVI</t>
  </si>
  <si>
    <t>DISKOVI ZA MIKROBIOLOGIJU</t>
  </si>
  <si>
    <t>OSNOVNI MATERIJAL I SIROVINE - TESTOVI ZA MIKROBIOLOGIJU, GRUPE:</t>
  </si>
  <si>
    <t>KONTROLNA SREDSTVA ZA AUTOKLAV</t>
  </si>
  <si>
    <t>TESTOVI ZA MIKOPLAZME</t>
  </si>
  <si>
    <t>TEST DIREKTNE IMUNOFLUORESCENCIJE ZA CHLAMYDIA TRACHOMATIS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</si>
  <si>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</si>
  <si>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</si>
  <si>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</si>
  <si>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</si>
  <si>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</si>
  <si>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</si>
  <si>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OSNOVNI MATERIJAL I SIROVINE - SERUMI ZA AGLUTINACIJU, SUSTAV ZA BRZU IDENTIFIKACIJU I OSTALO ZA MIKROBIOLOGIJU, GRUPE:</t>
  </si>
  <si>
    <t>SERUMI ZA AGLUTINACIJU</t>
  </si>
  <si>
    <t>SUSTAV ZA BRZU IDENTIFIKACIJU</t>
  </si>
  <si>
    <t>SUSTAV ZA GENERIRANJE ANAEROBNIH UVJETA I OSTALO</t>
  </si>
  <si>
    <t xml:space="preserve">KITOVI ZA DETEKCIJU BAKTERIJSKIH TOKSINA    </t>
  </si>
  <si>
    <t>TESTOVI, MEDIJI I OSTALI PRIBOR ZA UREĐAJ ZA BROJANJE MIKROORGANIZAMA</t>
  </si>
  <si>
    <t xml:space="preserve">TESTNI ORGANIZMI I POTREBNE OTOPINE </t>
  </si>
  <si>
    <t>OSNOVNI MATERIJAL I SIROVINE - PODLOGE ZA MIKROBIOLOGIJU, GRUPE: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</si>
  <si>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</si>
  <si>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</si>
  <si>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</si>
  <si>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</si>
  <si>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</si>
  <si>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</si>
  <si>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</si>
  <si>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GOTOVE PODLOGE - KITOVI  ZA MIKROBIOLOŠKU ANALIZU VODA</t>
  </si>
  <si>
    <t>POMOĆNA SREDSTVA U MIKROBIOLOŠKOJ IDENTIFIKACIJI</t>
  </si>
  <si>
    <t>GOTOVE KRUTE KROMOGENE PODLOGE ZA KOLIFORME I E. COLI MF</t>
  </si>
  <si>
    <t>GOTOVE COLILERT PODLOGE ZA KOLIFORME I E. COLI MPN</t>
  </si>
  <si>
    <t>SPECIJALNE  KROMOGENE PODLOGE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</si>
  <si>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</si>
  <si>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</si>
  <si>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</si>
  <si>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LABORATORIJSKO STAKLO, GRUPE:</t>
  </si>
  <si>
    <t xml:space="preserve">LABORATORIJSKO STAKLO A KLASE </t>
  </si>
  <si>
    <t>LABORATORIJSKO STAKLO, TIKVICE, PIPETE, CILINDRI</t>
  </si>
  <si>
    <t>LABORATORIJSKO STAKLO, EPRUVETE, ČAŠE, BOCE, LIJEVCI I OSTALO</t>
  </si>
  <si>
    <t>LIPANJ 2018.</t>
  </si>
  <si>
    <t>OSNOVNI MATERIJAL I SIROVINE - LABORATORIJSKA PLASTIKA, GRUPE:</t>
  </si>
  <si>
    <t>LABORATORIJSKA PLASTIKA - BRISEVI</t>
  </si>
  <si>
    <t>LABORATORIJSKA PLASTIKA - EPRUVETE ZA URIN, POSUDICE ZA STOLICU, ČEPOVI ZA EPRUVETE, VREĆE ZA STERILIZACIJU, VREĆICE ZA STOMAHER, EZE</t>
  </si>
  <si>
    <t>LABORATORIJSKA PLASTIKA - PETRIJEVE PLOČE I ČAŠE ZA UZORKOVANJE</t>
  </si>
  <si>
    <t>LABORATORIJSKA PLASTIKA - CILINDRI, ČAŠE, LIJEVCI, BOCE ŠTRCALJKE, KANISTRI, NASTAVCI I OSTALO</t>
  </si>
  <si>
    <t>NASTAVCI ZA PIPETE I PIPETE</t>
  </si>
  <si>
    <t>OSNOVNI MATERIJAL I SIROVINE - POTROŠNI LABORATORIJSKI MATERIJAL</t>
  </si>
  <si>
    <t>OSNOVNI MATERIJAL I SIROVINE  SREDSTVA ZA DDD</t>
  </si>
  <si>
    <t>OSNOVNI MATERIJAL I SIROVINE - MOLEKULARNA MIKROBIOLOGIJA, GRUPE:</t>
  </si>
  <si>
    <t>KITOVI ZA MOLEKULARNU DETEKCIJU CHLAMYDIA TRACHOMATIS</t>
  </si>
  <si>
    <t>KITOVI ZA MOLEKULARNU DETEKCIJU HUMANIH PAPILOMA VIRUSA (HPV)</t>
  </si>
  <si>
    <t>KITOVI ZA UZIMANJE I TRANSPORT UZORAKA OBRISA CERVIKSA</t>
  </si>
  <si>
    <t>PLASTIČNI PRIBOR ZA PCR</t>
  </si>
  <si>
    <t>OSTALI PRIBOR ZA PCR I SEROLOGIJU</t>
  </si>
  <si>
    <t>KITOVI, REAGENSI I OSTALI POTROŠNI MATERIJAL ZA MULTIPLEX I REAL-TIME PCR TESTOVE, GRUPE:</t>
  </si>
  <si>
    <t>KITOVI, REAGENSI I OSTALI POTROŠNI MATERIJAL ZA RAD NA MCE-202 MULTINA INSTRUMENTU</t>
  </si>
  <si>
    <t>KITOVI, REAGENSI I OSTALI POTROŠNI MATERIJAL ZA RAD NA LIGHTCYLER 480 II I MAGNA PURE COMPACT INSTRUMENTU</t>
  </si>
  <si>
    <t>KITOVI ZA MULTIPLEX REAL-TIME PCR TESTOVE</t>
  </si>
  <si>
    <t>KITOVI, REAGENSI I OSTALI POTROŠNI MATERIJAL ZA RAD NA ELITE INGENIUS APARATU</t>
  </si>
  <si>
    <t>POTROŠNI MATERIJAL ZA MOLEKULARNU DIJAGNOSTIKU ZA POTREBE PROJEKTA HRVATSKE ZAKLADE ZA ZNANOST</t>
  </si>
  <si>
    <t>LISTOPAD 2018.</t>
  </si>
  <si>
    <t>OSNOVNI MATERIJAL I SIROVINE - POTROŠNI MATERIJAL ZA PREVENCIJU OVISNOSTI, GRUPE:</t>
  </si>
  <si>
    <t>TEST PLOČICE ZA KVALITATIVNO ODREĐIVANJE METABOLITA DROGE U URINU</t>
  </si>
  <si>
    <t>TESTOVI ZA BRZU DIJAGNOSTIKU HIVA I HEPATITISA C</t>
  </si>
  <si>
    <t>OSNOVNI MATERIJAL I SIROVINE - MOBILNA MAMOGRAFIJA</t>
  </si>
  <si>
    <t>PREGOVARAČKI POSTUPAK JN BEZ PRETHODNE OBJAVE POZIVA NA NADMETANJE</t>
  </si>
  <si>
    <t>OSNOVNI MATERIJAL I SIROVINE - OBRASCI</t>
  </si>
  <si>
    <t>OSNOVNI MATERIJAL I SIROVINE - SEROLOŠKA DIJAGNOSTIKA, GRUPE:</t>
  </si>
  <si>
    <t>ELFA TESTOVI I DRUGO</t>
  </si>
  <si>
    <t>ELISA TESTOVI ZA RABIES, SEROLOŠKU DIJAGNOSTIKU, HEPATITIS C, VIRUSNE INFEKCIJE I DRUGO</t>
  </si>
  <si>
    <t>TESTOVI INTOLERANCIJE NA HRANU</t>
  </si>
  <si>
    <t>OSTALI MATERIJAL I SIROVINE</t>
  </si>
  <si>
    <t>OSTALI MATERIJAL I SIROVINE - PLINOVI TEHNIČKI</t>
  </si>
  <si>
    <t>ENERGIJA</t>
  </si>
  <si>
    <t>ELEKTRIČNA ENERGIJA  KORIŠTENJE MREŽE - NISKOG NAPONA</t>
  </si>
  <si>
    <t xml:space="preserve">ELEKTRIČNA ENERGIJA </t>
  </si>
  <si>
    <t>PLIN</t>
  </si>
  <si>
    <t>MOTORNI BENZIN I DIZEL GORIVO</t>
  </si>
  <si>
    <t>ZAJEDNIČKA NABAVA PUTEM UREDA ZA JAVNU NABAVU GRADA ZAGREBA</t>
  </si>
  <si>
    <t>MATERIJAL I DIJELOVI ZA TEKUĆE I INVESTICIJSKO ODRŽAVANJE OPREME (EKOLOGIJA)</t>
  </si>
  <si>
    <t xml:space="preserve">24950000 – POSEBNI KEMIJSKI PROIZVODI  </t>
  </si>
  <si>
    <t>KOLONE, PRETKOLONE I SPE KOLONE ZA KROMATOGRAFIJU, GRUPE:</t>
  </si>
  <si>
    <t xml:space="preserve">KOLONE ZA PLINSKU KROMATOGRAFIJU </t>
  </si>
  <si>
    <t>KOLONE I PRETKOLONE ZA TEKUĆINSKU KROMATOGRAFIJU (LC/ECD) I PRIPREMU UZORAKA</t>
  </si>
  <si>
    <t xml:space="preserve">KOLONE ZA PRIPREMU UZORAKA </t>
  </si>
  <si>
    <t>KOLONE ZA PRIPREMU UZORAKA - PAH, ANTIBIOTICI I NITRITI</t>
  </si>
  <si>
    <t>KOLONE ZA IONSKU KROMATOGRAFIJU (IC)</t>
  </si>
  <si>
    <t>GOTOVI TESTOVI ZA EKOLOGIJU I OSTALO, GRUPE:</t>
  </si>
  <si>
    <t>GOTOVI TESTOVI ZA PESTICIDE I SPE  KOLONE ZA DODATNO PROČIŠĆAVANJE I  EKSTRAKCIJU UZORAKA</t>
  </si>
  <si>
    <t>BOČICE I ŠPRICE ZA AUTOUZORKIVAČE</t>
  </si>
  <si>
    <t>IAC ZA PRIPREMU UZORAKA</t>
  </si>
  <si>
    <t>ELISA TESTOVI I SPE KOLONICE ZA DODATNO PROČIŠĆAVANJE I  EKSTRAKCIJU UZORAKA</t>
  </si>
  <si>
    <t>KIVETNI TESTOVI I KITOVI ZA PCR ZA EKOLOGIJU, GRUPE:</t>
  </si>
  <si>
    <t>KITOVI ZA IZOLACIJU DNA</t>
  </si>
  <si>
    <t>KITOVI I REAGENSI ZA DETEKCIJU PATOGENIH ORGANIZAMA</t>
  </si>
  <si>
    <t>KITOVI ZA IDENTIFIKACIJU PORIJEKLA/VRSTE MESA</t>
  </si>
  <si>
    <t>KITOVI ZA DETEKCIJU I KVANTIFIKACIJU ALERGENA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</si>
  <si>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</si>
  <si>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POTROŠNI MATERIJAL ZA ODREĐIVANJE AOX-A</t>
  </si>
  <si>
    <t>OST. MAT. I DIJELOVI ZA TEK. I INV. ODRŽAVANJE</t>
  </si>
  <si>
    <t xml:space="preserve">OST. MAT. I DIJELOVI ZA TEK. I INVES. ODRŽ.  TEHNIČKA SL. </t>
  </si>
  <si>
    <t>SITAN INVENTAR I AUTO  GUME</t>
  </si>
  <si>
    <t>SITNI INVENTAR</t>
  </si>
  <si>
    <t>AUTO GUME</t>
  </si>
  <si>
    <t>SLUŽBENA, RADNA I ZAŠTITNA ODJEĆA I OBUĆA</t>
  </si>
  <si>
    <t>SLUŽBENA, RADNA I ZAŠTITNA ODJEĆA ZA RAD NA OTVORENOM</t>
  </si>
  <si>
    <t xml:space="preserve">SLUŽBENA, RADNA I ZAŠTITNA OBUĆA ZA RAD NA OTVORENOM </t>
  </si>
  <si>
    <t>USLUGE TELEFONA, POŠTE I PRIJEVOZA</t>
  </si>
  <si>
    <t>USLUGE TELEFONA, TELEFAKSA</t>
  </si>
  <si>
    <t>USLUGE TELEFONA, TELEFAKSA - MOBILNA TELEFONIJA</t>
  </si>
  <si>
    <t>USLUGE TELEFONA, TELEFAKSA - USLUGE PRIJENOSA PODATAKA I FIKSNE TELEFONIJE I POVEZIVANJE U JEDINSTVENU MREŽU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</si>
  <si>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</si>
  <si>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</si>
  <si>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</si>
  <si>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</si>
  <si>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</si>
  <si>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</si>
  <si>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</si>
  <si>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OTKLANJANJE NEDOSTATAKA NA ELEKTROINSTALACIJAMA NA LOKACIJI MIROGOJSKA 16</t>
  </si>
  <si>
    <t>SERVIS I ODRŽAVANJE OSOBNIH I MALOTERETNIH DIZALA</t>
  </si>
  <si>
    <t>ODRŽAVANJE AUTOMATSKIH VRATA GLAVNOG ULAZA ZAVODA</t>
  </si>
  <si>
    <t>SERVIS I ODRŽAVANJE KLIMA VENTILACIJSKIH UREĐAJA I RASHLADNE TEHNIKE</t>
  </si>
  <si>
    <t>ODRŽAVANJE POSTROJENJA ZA NEUTRALIZACIJU OTPADNIH VODA I SUSTAVA ZA PRIPREMU VODA</t>
  </si>
  <si>
    <t>ČIŠĆENJE SUSTAVA OTPADNIH VODA</t>
  </si>
  <si>
    <t xml:space="preserve">ČIŠĆENJE SUSTAVA VENTILACIJE </t>
  </si>
  <si>
    <t>SERVIS I ODRŽAVANJE TELEFONSKE CENTRALE</t>
  </si>
  <si>
    <t xml:space="preserve">SERV. I ODRŽAV.  FOTOKOPIRNIH UREĐAJA I OSTALE UREDSKE OPREME </t>
  </si>
  <si>
    <t>USL. TO LABORAT. OPREME PROIZVOĐAČA / PERKIN ELMER, ANTON PAAR</t>
  </si>
  <si>
    <t>USL. TO LABORAT. OPREME PROIZVOĐAČA /  SHIMADZU,  OI ANALITIKA</t>
  </si>
  <si>
    <t>USL. TO LABORAT. OPREME PROIZVOĐAČA /  AGILENT, PEEK SCIENTIC</t>
  </si>
  <si>
    <t>USL. TO LABORAT. OPREME PROIZVOĐAČA / METTLER TOLEDO</t>
  </si>
  <si>
    <t>USL. TO LABORAT. OPREME PROIZVOĐAČA /  TECATOR, ANIKOM</t>
  </si>
  <si>
    <t>USL. TO LABORAT. OPREME PROIZVOĐAČA / THERMO, MILESTONE</t>
  </si>
  <si>
    <t>USL. TO LABORAT. OPREME PROIZVOĐAČA /  WTW, MEMMERT, NABRETHERM, BHEROTEST, BURKHARD, HACH, SCHOTT, HEIDOLPH,  SARTORIUS</t>
  </si>
  <si>
    <t>USL. TO LABORAT. OPREME PROIZVOĐAČA /  BUCHI, METHROM</t>
  </si>
  <si>
    <t>USL. TO LABORAT. OPREME PROIZVOĐAČA /  CAMSPEC</t>
  </si>
  <si>
    <t>USL. TO LABORAT. OPREME PROIZVOĐAČA /  SKALAR</t>
  </si>
  <si>
    <t>USL. TO LABORAT. OPREME PROIZVOĐAČA / ANALITIK JENA</t>
  </si>
  <si>
    <t>USL. TO LABORAT. OPREME PROIZVOĐAČA /  GELMAN PALL, SCHUETT-BIOTEC, LABPL, POL EKO, DECAGON, GFL, BINDER, PALL LIFE SCIENCES, SVEN LECKEL</t>
  </si>
  <si>
    <t>USL. TO LABORAT. OPREME PROIZVOĐAČA /  CEM PHOENIX</t>
  </si>
  <si>
    <t>USL. TO LABORAT. OPREME PROIZVOĐAČA /  HERAUS INSTRUMENTS</t>
  </si>
  <si>
    <t>USL. TO LABORAT. OPREME PROIZVOĐAČA /  BIOMERIEUX, MILWAUKEE</t>
  </si>
  <si>
    <t>USL. TO LABORAT. OPREME PROIZVOĐAČA / THERMO</t>
  </si>
  <si>
    <t>USL. TO LABORAT. OPREME PROIZVOĐAČA / MIELE</t>
  </si>
  <si>
    <t>USL. TO LABORAT. OPREME PROIZVOĐAČA /  SOXTHERM</t>
  </si>
  <si>
    <t>USL. TO LABORAT. OPREME PROIZVOĐAČA / ANTHOS, THERMO ELECTRON</t>
  </si>
  <si>
    <t>USL. TO LABORAT. OPREME PROIZVOĐAČA /  MLU</t>
  </si>
  <si>
    <t>USL. TO LABORAT. OPREME PROIZVOĐAČA /  HORIBA</t>
  </si>
  <si>
    <t>USL. TO LABORAT. OPREME PROIZVOĐAČA /  GEOTECH I MRU</t>
  </si>
  <si>
    <t>USL. TO LABORAT. OPREME PROIZVOĐAČA /  WATERS</t>
  </si>
  <si>
    <t>USLUGE TEKUĆEG ODRŽAVANJA PRIJEVOZNIH SREDSTAVA - PRANJE VOZILA</t>
  </si>
  <si>
    <t>USLUGE PROMIDŽBE I INFORMIRANJA</t>
  </si>
  <si>
    <t>OSTALE USLUGE PROMIDŽBE I INFORMIRANJA</t>
  </si>
  <si>
    <t>KOMUNALNE USLUGE</t>
  </si>
  <si>
    <t>IZNOŠENJE I ODVOZ SMEĆA - ZBRINJAVANJE OPASNOG I INFEKTIVNOG OTPADA</t>
  </si>
  <si>
    <t>DIMNJAČARSKE I EKOLOŠKE USLUGE</t>
  </si>
  <si>
    <t>OSTALE KOMUNALNE USLUGE - UREĐENJE OKOLIŠA I SLIČNO</t>
  </si>
  <si>
    <t>ZAKUPNINE I NAJAMNINE ZA OPREMU</t>
  </si>
  <si>
    <t>USLUGE SATELITSKOG NADZORA I PRAĆENJA SLUŽBENIH VOZILA</t>
  </si>
  <si>
    <t>OSTALE NAJAMNINE I ZAKUPNINE</t>
  </si>
  <si>
    <t>NAJAM POHRANE GRADIVA - ARHIVSKOG PROSTORA</t>
  </si>
  <si>
    <t>LABORATORIJSKE USLUGE</t>
  </si>
  <si>
    <t>USLUGE ZA POTREBE PROVOĐENJA PROJEKTA "EKO KARTA GRADA ZAGREBA", GRUPE:</t>
  </si>
  <si>
    <t>KONTROLA KVALITETE REZULTATA MJERENJA ZRAKA TE 24-SATNA DOSTUPNOST U SLUČAJU INCIDENTNIH SITUACIJA</t>
  </si>
  <si>
    <t>ODREĐIVANJE (USPOSTAVA MONITORINGA) KONTAMINACIJE TALA ZA PROGRAM "EKOLOŠKA KARTA GRADA ZAGREBA"</t>
  </si>
  <si>
    <t>USPOSTAVA AUTOMATSKE METEOROLOŠKE MREŽE POSTAJA ZA PRAĆENJE LOKALNIH, VREMENSKIH I KLIMATSKIH PRILIKA GRADA ZAGREBA</t>
  </si>
  <si>
    <t>OSTALE ZDRAVSTVENE USLUGE</t>
  </si>
  <si>
    <t>DODJELA UGOVORA ZA DRUŠTVENE I DRUGE POSEBNE USLUGE</t>
  </si>
  <si>
    <t>USLUGE ODVJETNIKA I PRAVNOG SAVJETOVANJA</t>
  </si>
  <si>
    <t>OSTALE INTELEKTUALNE USLUGE</t>
  </si>
  <si>
    <t>OSTALE INTELEKTUALNE USLUGE - IZRADA PROJEKATA</t>
  </si>
  <si>
    <t>IZRADA PROJEKTA ELEKTROINSTALACIJA POSTOJEĆEG STANJA</t>
  </si>
  <si>
    <t>IZRADA PROJEKTA SNIMKE POSTOJEĆEG STANJA UPRAVNE ZGRADE</t>
  </si>
  <si>
    <t>IZRADA TROŠKOVNIKA I GLAVNOG PROJEKTA ENERGETSKE OBNOVE UPRAVNE ZGRADE</t>
  </si>
  <si>
    <t>OSTALE INTELEKTUALNE USLUGE - STRUČNI NADZOR</t>
  </si>
  <si>
    <t>STRUČNI NADZOR</t>
  </si>
  <si>
    <t>OSTALE INTELEKTUALNE USLUGE - PROJEKTANTSKI NADZOR</t>
  </si>
  <si>
    <t>PROJEKTANTSKI NADZOR</t>
  </si>
  <si>
    <t>OSTALE INTELEKTUALNE USLUGE - BIOPROGNOZA I MONITORING ZRAKA</t>
  </si>
  <si>
    <t>USLUGE NA IZRADI BIOMETEOROLOŠKE PROGNOZE DHMZ</t>
  </si>
  <si>
    <t xml:space="preserve">USLUGE SURADNJE NA ZDRAVSTVENOEKOLOŠKOM PROGAMU BIOMETEOROLOŠKA PROGNOZA </t>
  </si>
  <si>
    <t>OSTALE INTELEKTUALNE USLUGE - KONZULTANTSKE USLUGE (PROJEKTI I KVALITETA)</t>
  </si>
  <si>
    <t>USLUGE RAZVOJA SOFTVERA (ODRŽAVANJE POSLOVNIH PROGRAMSKIH RJEŠENJA), GRUPE:</t>
  </si>
  <si>
    <t>ODRŽAVANJE SUSTAVA ZA EKOLOGIJU</t>
  </si>
  <si>
    <t>ODRŽAVANJE SUSTAVA ZA MIKROBIOLOGIJU</t>
  </si>
  <si>
    <t>ODRŽAVANJE SUSTAVA ZA  PREVENCIJU OVISNOSTI</t>
  </si>
  <si>
    <t>ODRŽAVANJE APLIKACIJE ZA ZDRAVSTVENU STATISTIKU</t>
  </si>
  <si>
    <t>ODRŽAVANJE APLIKACIJE ZA EPIDEMIOLOGIJU</t>
  </si>
  <si>
    <t>ODRŽAVANJE SUSTAVA ZA GOSPODARSTVENE POSLOVE (KORWIN)</t>
  </si>
  <si>
    <t>ODRŽAVANJE APLIKACIJE ZA MAMOGRAFIJU</t>
  </si>
  <si>
    <t>ODRŽAVANJA APLIKACIJE ZA KADROVSKE POSLOVE</t>
  </si>
  <si>
    <t xml:space="preserve">ODRŽAVANJE ISITE 3 SUSTAVA ZA PODRŠKU WEB PORTALA </t>
  </si>
  <si>
    <t>ODRŽAVANJE APLIKACIJE PROGRAMSKE PODRŠKE U ORDINACIJAMA ŠSM</t>
  </si>
  <si>
    <t>ODRŽAVANJE SUSTAVA ZA UREDSKO POSLOVANJE</t>
  </si>
  <si>
    <t>ODRŽAVANJE SUSTAVA ZA CENTAR ZA PREVENTIVNU MEDICINU</t>
  </si>
  <si>
    <t>ODRŽAVANJE SUSTAVA ZA ZAŠTITU LJUDI I IMOVINE</t>
  </si>
  <si>
    <t>ODRŽAVANJE SUSTAVA ZA GOSPODARENJE OPASNIM OTPADOM</t>
  </si>
  <si>
    <t>ODRŽAVANJE SUSTAVA ZA NABAVU I SKLADIŠNO POSLOVANJE I PROIZVODNJU PODLOGA</t>
  </si>
  <si>
    <t>OSTALE RAČUNALNE USLUGE (ODRŽAVANJE IT INFRASTRUKTURE)</t>
  </si>
  <si>
    <t>OSTALE RAČUNALNE USLUGE (GAP ANALIZA - SIGURNOST I GDPR)</t>
  </si>
  <si>
    <t>GRAFIČKE I TISKARSKE USLUGE, USLUGE KOPIRANJA I UVEZIVANJA I SL.</t>
  </si>
  <si>
    <t>GRAFIČKE I TISKARSKE USLUGE  TISAK OBRAZACA</t>
  </si>
  <si>
    <t>GRAFIČKE I TISKARSKE USLUGE  TISAK POSTERA, BROŠURA I SL.</t>
  </si>
  <si>
    <t>GRAFIČKE I TSKARSKE USLUGE  TISAK KNJIGA, PRIRUČNIKA I SL.</t>
  </si>
  <si>
    <t>USLUGE ČIŠĆENJA, PRANJA I SLIČNO</t>
  </si>
  <si>
    <t>USLUGE ČIŠĆENJA, PRANJA I SLIČNO  ČIŠĆENJE ZGRADA</t>
  </si>
  <si>
    <t>USLUGE ČIŠĆENJA, PRANJA I SLIČNO  PRANJE PROZORA</t>
  </si>
  <si>
    <t xml:space="preserve">USLUGE ČIŠĆENJA, PRANJA I SLIČNO  PRANJE KUTA </t>
  </si>
  <si>
    <t>USLUGE ČUVANJA IMOVINE I OSOBA</t>
  </si>
  <si>
    <t>OSTALE NESPOMOMENUTE USLUGE</t>
  </si>
  <si>
    <t>ISPITIVANJA SUKLADNO ZNR I ZOP I OSTALA ZAKONSKA ISPITIVANJA</t>
  </si>
  <si>
    <t>USLUGE IZRADE VIZUALNE KOMUNIKACIJE</t>
  </si>
  <si>
    <t>USLUGE KORIŠTENJA SUSTAVA E- RAČUN</t>
  </si>
  <si>
    <t>PREMIJE OSIGURANJA</t>
  </si>
  <si>
    <t>REPREZENTACIJA</t>
  </si>
  <si>
    <t>POTREBE ZA ČAJNU KUHINJU ZAVODA</t>
  </si>
  <si>
    <t xml:space="preserve">UKUPNO </t>
  </si>
  <si>
    <t>SRPANJ 2018.</t>
  </si>
  <si>
    <t>PLANIRANA  VRIJEDNOST PREDMETA NABAVE (PDV UKLJUČEN)</t>
  </si>
  <si>
    <t>OKVIRNI SPORAZUM</t>
  </si>
  <si>
    <t>OŽUJAK 2018.</t>
  </si>
  <si>
    <t>TRAVANJ 2018.</t>
  </si>
  <si>
    <t>RUJAN 2018.</t>
  </si>
  <si>
    <t>STUDENI 2018.</t>
  </si>
  <si>
    <t>PROSINAC 2018.</t>
  </si>
  <si>
    <t>09132000-3 MOTORNI BENZIN; 09134200-9 DIZELSKO GORIVO</t>
  </si>
  <si>
    <t>USLUGE TEKUĆEG ODRŽAVANJA LABORATORIJSKE OPREME I POSTROJENJA (SERVISI I VALIDACIJE), GRUPE:</t>
  </si>
  <si>
    <t>USLUGE TEKUĆEG I INVESTICIJSKOG ODRŽAVANJA PRIJEVOZNIH SREDSTAVA</t>
  </si>
  <si>
    <t>EMV-03-2018</t>
  </si>
  <si>
    <t>BN-06-2018</t>
  </si>
  <si>
    <t>EMV-01-2018</t>
  </si>
  <si>
    <t>BN-04-2018</t>
  </si>
  <si>
    <t>EMV-02-2018</t>
  </si>
  <si>
    <t>BN-02-2018</t>
  </si>
  <si>
    <t>EMV-04-2018</t>
  </si>
  <si>
    <t>BN-05-2018</t>
  </si>
  <si>
    <t>NOVA PROCIJENJENA VRIJEDNOST ZA 2018. GODINU</t>
  </si>
  <si>
    <t>EMV-05-2018</t>
  </si>
  <si>
    <t>OSNOVNI MATERIJAL I SIROVINE - POTROŠNI MATERIJAL ZA PREVENTIVNU MEDICINU</t>
  </si>
  <si>
    <t>EMV-07-2018</t>
  </si>
  <si>
    <t>BRZI TESTOVI ZA PROBIR NA CELIJAKIJU IZ KAPILARNE KRVI</t>
  </si>
  <si>
    <t>ODRŽAVANJE SUSTAVA ZA PRAĆENJE VOZILA</t>
  </si>
  <si>
    <t>EMV-08-2018</t>
  </si>
  <si>
    <t>EVV-01-2018</t>
  </si>
  <si>
    <t>DROGE I PSIHOTROPNE TVARI</t>
  </si>
  <si>
    <t>ELISA TESTOVI I DRUGI POTROŠNI MATERIJAL ZA SEROLOŠKU DIJAGNOSTIKU</t>
  </si>
  <si>
    <t>EMV-06-2018</t>
  </si>
  <si>
    <t>EMV-15-2018</t>
  </si>
  <si>
    <t>OSTALE ZDRAVSTVENE USLUGE - OČITAVANJE NALAZA PREVENTIVNE MAMOGRAFIJE</t>
  </si>
  <si>
    <t>EMV-14-2018</t>
  </si>
  <si>
    <t>KOLONE I PRETKOLONE ZA TEKUĆINSKU KROMATOGRAFIJU (LC/MS I LC/MSMS), SPE KOLONE I KOLONE ZA PRIRPEMU UZORAKA MIKOTOKSINA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</si>
  <si>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</si>
  <si>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</si>
  <si>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KOLONE ZA ODREĐIVANJE SULFITA</t>
  </si>
  <si>
    <t>EMV-13-2018</t>
  </si>
  <si>
    <t>KONZULTANTSKE USLUGE ZA PROVEDBU INFRASTRUKTURNOG PROJEKTA "Centar za sigurnost i kvalitetu hrane"</t>
  </si>
  <si>
    <t>72224000-1 USLUGE SAVJETOVANJA NA PODRUČJU VOĐENJA PROJEKTA</t>
  </si>
  <si>
    <t>CERTIFIKACIJA ZA NORME ISO 9001, ISO 14001 I OHSAS 18001</t>
  </si>
  <si>
    <t>79990000-0 RAZNE USLUGE VEZANE ZA POSLOVANJE</t>
  </si>
  <si>
    <t>BN-12-2018</t>
  </si>
  <si>
    <t>BN-13-2018</t>
  </si>
  <si>
    <t>EMV-16-2018</t>
  </si>
  <si>
    <t>OSTALE KOMUNALNE USLUGE</t>
  </si>
  <si>
    <t>BN-17-2018</t>
  </si>
  <si>
    <t>77310000-6 USLUGE SADNJE I ODRŽAVANJA ZELENIH POVRŠINA</t>
  </si>
  <si>
    <t>POVEĆANJE / SMANJENJE
UV 11; 18.06.2018</t>
  </si>
  <si>
    <t>BN-22-2018</t>
  </si>
  <si>
    <t>EMV-18-2018</t>
  </si>
  <si>
    <t>EMV-20-2018</t>
  </si>
  <si>
    <t>SVIBANJ 2018</t>
  </si>
  <si>
    <t>EMV-25-2018</t>
  </si>
  <si>
    <t>BN-08-2018</t>
  </si>
  <si>
    <t>EMV-19-2018</t>
  </si>
  <si>
    <t>BN-14-2018</t>
  </si>
  <si>
    <t>EMV-24-2018</t>
  </si>
  <si>
    <t>BN-09-2018</t>
  </si>
  <si>
    <t>USLUGE TEKUĆEG ODRŽAVANJA PRIJEVOZNIH SREDSTAVA - SERVISI, GRUPE:</t>
  </si>
  <si>
    <t>BN-21-2018</t>
  </si>
  <si>
    <t>EMV-28-2018</t>
  </si>
  <si>
    <t>CENTAR ZA SIGURNOST I KVALITETU HRANE</t>
  </si>
  <si>
    <t>KOLOVOZ 2018.</t>
  </si>
  <si>
    <t>EMV-26-2018</t>
  </si>
  <si>
    <t>EMV-17-2018</t>
  </si>
  <si>
    <t>BN-20-2018</t>
  </si>
  <si>
    <t>BN-24-2018</t>
  </si>
  <si>
    <t>79950000-8 USLUGE ORGANIZIRANJA IZLOŽBI ASJMOVA I KONGRESA, 79342200-5 USLUGE PROMOCIJE</t>
  </si>
  <si>
    <t>USLUGE INFORMIRANJA JAVNOSTI I VIDLJIVOSTI PROJEKTA "CENTAR ZA SIGURNOST I KVALITETU HRANE"</t>
  </si>
  <si>
    <t>MEDIJSKA PROMOCIJA PROGRAMA "PREVENCIJA RAKA VRATA MATERNICE I DRUGIH BOLESTI UZROKOVANIH HPV-om"</t>
  </si>
  <si>
    <t>BN-27-2018</t>
  </si>
  <si>
    <t>KITOVI, REAGENSI I OSTALI POTROŠNI MATERIJAL ZA RAD NA BIOFIRE FILMARRAY APARATU</t>
  </si>
  <si>
    <t>BN-30-2018</t>
  </si>
  <si>
    <t>ELISA TESTOVI I SPE KOLONICE ZA DODATNO PROČIŠĆAVANJE I  EKSTRAKCIJU UZORAKA, GRUPE:</t>
  </si>
  <si>
    <t>ELISA TESTOVI ZA ALERGENE</t>
  </si>
  <si>
    <t>1. SERVISIRANJE I ODRŽAVANJE VOZILA PEUGEOUT</t>
  </si>
  <si>
    <t>2. SERVISIRANJE I ODRŽAVANJE VOZILA DACIA</t>
  </si>
  <si>
    <t>3. SERVISIRANJE I ODRŽAVANJE VOZILA IVECO</t>
  </si>
  <si>
    <t>4. SERVISIRANJE I ODRŽAVANJE VOZILA - OSTALA VOZILA</t>
  </si>
  <si>
    <t>POVEĆANJE / SMANJENJE
UV 18.
18.12.2018</t>
  </si>
  <si>
    <t xml:space="preserve">Plan nabave materijala, energije i usluga za 2018. godinu - Rebalans </t>
  </si>
  <si>
    <t>POVEĆANJE / SMANJENJE
UV 16; 07.11.2018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</si>
</sst>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9"/>
      <name val="Calibri Light"/>
      <family val="2"/>
      <charset val="238"/>
    </font>
    <font>
      <sz val="9"/>
      <name val="Calibri Light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 Light"/>
      <family val="2"/>
      <charset val="238"/>
      <scheme val="maj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2" borderId="0" xfId="0" applyFont="1" applyFill="1" applyBorder="1"/>
    <xf numFmtId="0" fontId="2" fillId="0" borderId="6" xfId="0" applyFont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3" fontId="1" fillId="5" borderId="6" xfId="0" applyNumberFormat="1" applyFont="1" applyFill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 wrapText="1"/>
    </xf>
    <xf numFmtId="3" fontId="1" fillId="4" borderId="6" xfId="0" applyNumberFormat="1" applyFont="1" applyFill="1" applyBorder="1" applyAlignment="1">
      <alignment horizontal="right" vertical="center"/>
    </xf>
    <xf numFmtId="3" fontId="1" fillId="4" borderId="7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3" fontId="1" fillId="5" borderId="7" xfId="0" applyNumberFormat="1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3" fontId="1" fillId="6" borderId="12" xfId="0" applyNumberFormat="1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 wrapText="1"/>
    </xf>
    <xf numFmtId="3" fontId="1" fillId="5" borderId="3" xfId="0" applyNumberFormat="1" applyFont="1" applyFill="1" applyBorder="1" applyAlignment="1">
      <alignment horizontal="right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17" fontId="2" fillId="0" borderId="6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vertical="center" wrapText="1"/>
    </xf>
    <xf numFmtId="3" fontId="1" fillId="6" borderId="6" xfId="0" applyNumberFormat="1" applyFont="1" applyFill="1" applyBorder="1" applyAlignment="1">
      <alignment horizontal="right" vertical="center"/>
    </xf>
    <xf numFmtId="3" fontId="1" fillId="6" borderId="7" xfId="0" applyNumberFormat="1" applyFont="1" applyFill="1" applyBorder="1" applyAlignment="1">
      <alignment horizontal="right" vertical="center"/>
    </xf>
    <xf numFmtId="17" fontId="1" fillId="5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3" fontId="2" fillId="3" borderId="6" xfId="0" applyNumberFormat="1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17" fontId="2" fillId="2" borderId="6" xfId="0" applyNumberFormat="1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3" fontId="1" fillId="4" borderId="6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3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vertical="center" wrapText="1"/>
    </xf>
    <xf numFmtId="3" fontId="1" fillId="6" borderId="15" xfId="0" applyNumberFormat="1" applyFont="1" applyFill="1" applyBorder="1" applyAlignment="1">
      <alignment horizontal="right" vertical="center"/>
    </xf>
    <xf numFmtId="0" fontId="1" fillId="6" borderId="1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4" borderId="7" xfId="0" applyNumberFormat="1" applyFont="1" applyFill="1" applyBorder="1" applyAlignment="1">
      <alignment horizontal="right" vertical="center" wrapText="1"/>
    </xf>
    <xf numFmtId="17" fontId="2" fillId="0" borderId="6" xfId="0" applyNumberFormat="1" applyFont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" fontId="1" fillId="4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3" fontId="3" fillId="0" borderId="0" xfId="0" applyNumberFormat="1" applyFont="1" applyBorder="1"/>
    <xf numFmtId="0" fontId="3" fillId="0" borderId="0" xfId="0" applyFont="1" applyFill="1" applyBorder="1"/>
    <xf numFmtId="0" fontId="5" fillId="0" borderId="0" xfId="0" applyFont="1" applyBorder="1"/>
    <xf numFmtId="3" fontId="2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9"/>
  <sheetViews>
    <sheetView tabSelected="1" topLeftCell="B1" zoomScale="98" zoomScaleNormal="98" workbookViewId="0">
      <pane ySplit="4" topLeftCell="A45" activePane="bottomLeft" state="frozen"/>
      <selection pane="bottomLeft" activeCell="B1" sqref="B1"/>
    </sheetView>
  </sheetViews>
  <sheetFormatPr defaultRowHeight="24.95" customHeight="1" x14ac:dyDescent="0.25"/>
  <cols>
    <col min="1" max="1" width="12.140625" style="104" customWidth="1"/>
    <col min="2" max="2" width="20.42578125" style="105" customWidth="1"/>
    <col min="3" max="4" width="15.7109375" style="104" customWidth="1"/>
    <col min="5" max="7" width="10.7109375" style="104" customWidth="1"/>
    <col min="8" max="8" width="40.7109375" style="104" customWidth="1"/>
    <col min="9" max="12" width="12.7109375" style="104" customWidth="1"/>
    <col min="13" max="13" width="13" style="104" bestFit="1" customWidth="1"/>
    <col min="14" max="14" width="12.7109375" style="104" customWidth="1"/>
    <col min="15" max="15" width="12.7109375" style="106" customWidth="1"/>
    <col min="16" max="16" width="30.7109375" style="104" customWidth="1"/>
    <col min="17" max="16384" width="9.140625" style="104"/>
  </cols>
  <sheetData>
    <row r="1" spans="1:16" ht="15" customHeight="1" x14ac:dyDescent="0.25"/>
    <row r="2" spans="1:16" ht="24.95" customHeight="1" thickBot="1" x14ac:dyDescent="0.3">
      <c r="A2" s="115" t="s">
        <v>402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ht="15" customHeight="1" thickTop="1" thickBot="1" x14ac:dyDescent="0.3"/>
    <row r="4" spans="1:16" ht="61.5" thickTop="1" thickBot="1" x14ac:dyDescent="0.3">
      <c r="A4" s="40" t="s">
        <v>46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2" t="s">
        <v>53</v>
      </c>
      <c r="I4" s="41" t="s">
        <v>54</v>
      </c>
      <c r="J4" s="41" t="s">
        <v>369</v>
      </c>
      <c r="K4" s="41" t="s">
        <v>403</v>
      </c>
      <c r="L4" s="41" t="s">
        <v>401</v>
      </c>
      <c r="M4" s="41" t="s">
        <v>340</v>
      </c>
      <c r="N4" s="41" t="s">
        <v>322</v>
      </c>
      <c r="O4" s="43" t="s">
        <v>55</v>
      </c>
      <c r="P4" s="44" t="s">
        <v>56</v>
      </c>
    </row>
    <row r="5" spans="1:16" ht="24.95" customHeight="1" thickTop="1" x14ac:dyDescent="0.25">
      <c r="A5" s="45"/>
      <c r="B5" s="46"/>
      <c r="C5" s="47"/>
      <c r="D5" s="47"/>
      <c r="E5" s="47"/>
      <c r="F5" s="47"/>
      <c r="G5" s="48">
        <v>32211</v>
      </c>
      <c r="H5" s="49" t="s">
        <v>57</v>
      </c>
      <c r="I5" s="50">
        <f>I6+I7</f>
        <v>460000</v>
      </c>
      <c r="J5" s="50">
        <f t="shared" ref="J5:O5" si="0">J6+J7</f>
        <v>0</v>
      </c>
      <c r="K5" s="50">
        <f t="shared" si="0"/>
        <v>0</v>
      </c>
      <c r="L5" s="50">
        <f t="shared" si="0"/>
        <v>0</v>
      </c>
      <c r="M5" s="50">
        <f t="shared" si="0"/>
        <v>460000</v>
      </c>
      <c r="N5" s="50">
        <f t="shared" si="0"/>
        <v>575000</v>
      </c>
      <c r="O5" s="50">
        <f t="shared" si="0"/>
        <v>538200</v>
      </c>
      <c r="P5" s="51"/>
    </row>
    <row r="6" spans="1:16" ht="48" x14ac:dyDescent="0.25">
      <c r="A6" s="15" t="s">
        <v>370</v>
      </c>
      <c r="B6" s="16" t="s">
        <v>1</v>
      </c>
      <c r="C6" s="17" t="s">
        <v>58</v>
      </c>
      <c r="D6" s="17"/>
      <c r="E6" s="17"/>
      <c r="F6" s="17"/>
      <c r="G6" s="18"/>
      <c r="H6" s="2" t="s">
        <v>57</v>
      </c>
      <c r="I6" s="8">
        <v>190000</v>
      </c>
      <c r="J6" s="8">
        <v>0</v>
      </c>
      <c r="K6" s="8">
        <v>0</v>
      </c>
      <c r="L6" s="8">
        <v>0</v>
      </c>
      <c r="M6" s="8">
        <f>SUM(I6:L6)</f>
        <v>190000</v>
      </c>
      <c r="N6" s="8">
        <f>M6*1.25</f>
        <v>237500</v>
      </c>
      <c r="O6" s="8">
        <f>M6*1.17</f>
        <v>222300</v>
      </c>
      <c r="P6" s="10" t="s">
        <v>59</v>
      </c>
    </row>
    <row r="7" spans="1:16" ht="40.5" customHeight="1" x14ac:dyDescent="0.25">
      <c r="A7" s="15" t="s">
        <v>371</v>
      </c>
      <c r="B7" s="52" t="s">
        <v>2</v>
      </c>
      <c r="C7" s="17" t="s">
        <v>60</v>
      </c>
      <c r="D7" s="17" t="s">
        <v>61</v>
      </c>
      <c r="E7" s="93" t="s">
        <v>164</v>
      </c>
      <c r="F7" s="17" t="s">
        <v>62</v>
      </c>
      <c r="G7" s="18"/>
      <c r="H7" s="2" t="s">
        <v>63</v>
      </c>
      <c r="I7" s="8">
        <v>270000</v>
      </c>
      <c r="J7" s="8">
        <v>0</v>
      </c>
      <c r="K7" s="8">
        <v>0</v>
      </c>
      <c r="L7" s="8">
        <v>0</v>
      </c>
      <c r="M7" s="8">
        <f>SUM(I7:L7)</f>
        <v>270000</v>
      </c>
      <c r="N7" s="8">
        <f>M7*1.25</f>
        <v>337500</v>
      </c>
      <c r="O7" s="8">
        <f>M7*1.17</f>
        <v>315900</v>
      </c>
      <c r="P7" s="10" t="s">
        <v>59</v>
      </c>
    </row>
    <row r="8" spans="1:16" ht="34.5" customHeight="1" x14ac:dyDescent="0.25">
      <c r="A8" s="11"/>
      <c r="B8" s="12" t="s">
        <v>3</v>
      </c>
      <c r="C8" s="13" t="s">
        <v>58</v>
      </c>
      <c r="D8" s="13"/>
      <c r="E8" s="13"/>
      <c r="F8" s="13"/>
      <c r="G8" s="14">
        <v>32214</v>
      </c>
      <c r="H8" s="6" t="s">
        <v>64</v>
      </c>
      <c r="I8" s="7">
        <v>130000</v>
      </c>
      <c r="J8" s="7">
        <v>0</v>
      </c>
      <c r="K8" s="7">
        <v>0</v>
      </c>
      <c r="L8" s="7">
        <v>0</v>
      </c>
      <c r="M8" s="7">
        <f>SUM(I8:L8)</f>
        <v>130000</v>
      </c>
      <c r="N8" s="7">
        <f>M8*1.25</f>
        <v>162500</v>
      </c>
      <c r="O8" s="53">
        <f>M8*1.17</f>
        <v>152100</v>
      </c>
      <c r="P8" s="9" t="s">
        <v>182</v>
      </c>
    </row>
    <row r="9" spans="1:16" ht="24.95" customHeight="1" x14ac:dyDescent="0.25">
      <c r="A9" s="11"/>
      <c r="B9" s="12"/>
      <c r="C9" s="13"/>
      <c r="D9" s="13"/>
      <c r="E9" s="13"/>
      <c r="F9" s="13"/>
      <c r="G9" s="14">
        <v>32216</v>
      </c>
      <c r="H9" s="6" t="s">
        <v>65</v>
      </c>
      <c r="I9" s="7">
        <f>I10+I11</f>
        <v>524000</v>
      </c>
      <c r="J9" s="7">
        <f t="shared" ref="J9:O9" si="1">J10+J11</f>
        <v>0</v>
      </c>
      <c r="K9" s="7">
        <f t="shared" si="1"/>
        <v>0</v>
      </c>
      <c r="L9" s="7">
        <f t="shared" si="1"/>
        <v>0</v>
      </c>
      <c r="M9" s="7">
        <f t="shared" si="1"/>
        <v>524000</v>
      </c>
      <c r="N9" s="7">
        <f t="shared" si="1"/>
        <v>655000</v>
      </c>
      <c r="O9" s="7">
        <f t="shared" si="1"/>
        <v>613080</v>
      </c>
      <c r="P9" s="9"/>
    </row>
    <row r="10" spans="1:16" s="107" customFormat="1" ht="36" customHeight="1" x14ac:dyDescent="0.25">
      <c r="A10" s="32" t="s">
        <v>372</v>
      </c>
      <c r="B10" s="33" t="s">
        <v>4</v>
      </c>
      <c r="C10" s="34" t="s">
        <v>60</v>
      </c>
      <c r="D10" s="34" t="s">
        <v>323</v>
      </c>
      <c r="E10" s="54" t="s">
        <v>328</v>
      </c>
      <c r="F10" s="34" t="s">
        <v>66</v>
      </c>
      <c r="G10" s="35">
        <v>3221614</v>
      </c>
      <c r="H10" s="36" t="s">
        <v>67</v>
      </c>
      <c r="I10" s="3">
        <v>325000</v>
      </c>
      <c r="J10" s="3">
        <v>0</v>
      </c>
      <c r="K10" s="3">
        <v>0</v>
      </c>
      <c r="L10" s="3">
        <v>0</v>
      </c>
      <c r="M10" s="3">
        <f>SUM(I10:L10)</f>
        <v>325000</v>
      </c>
      <c r="N10" s="3">
        <f>M10*1.25</f>
        <v>406250</v>
      </c>
      <c r="O10" s="3">
        <f>M10*1.17</f>
        <v>380250</v>
      </c>
      <c r="P10" s="37" t="s">
        <v>59</v>
      </c>
    </row>
    <row r="11" spans="1:16" s="107" customFormat="1" ht="42" customHeight="1" x14ac:dyDescent="0.25">
      <c r="A11" s="32" t="s">
        <v>387</v>
      </c>
      <c r="B11" s="33" t="s">
        <v>5</v>
      </c>
      <c r="C11" s="34" t="s">
        <v>58</v>
      </c>
      <c r="D11" s="34"/>
      <c r="E11" s="34"/>
      <c r="F11" s="34"/>
      <c r="G11" s="35">
        <v>3221615</v>
      </c>
      <c r="H11" s="36" t="s">
        <v>68</v>
      </c>
      <c r="I11" s="3">
        <v>199000</v>
      </c>
      <c r="J11" s="3">
        <v>0</v>
      </c>
      <c r="K11" s="3">
        <v>0</v>
      </c>
      <c r="L11" s="3">
        <v>0</v>
      </c>
      <c r="M11" s="3">
        <f>SUM(I11:L11)</f>
        <v>199000</v>
      </c>
      <c r="N11" s="3">
        <f>M11*1.25</f>
        <v>248750</v>
      </c>
      <c r="O11" s="3">
        <f>M11*1.17</f>
        <v>232830</v>
      </c>
      <c r="P11" s="37" t="s">
        <v>59</v>
      </c>
    </row>
    <row r="12" spans="1:16" ht="24.95" customHeight="1" x14ac:dyDescent="0.25">
      <c r="A12" s="55"/>
      <c r="B12" s="56"/>
      <c r="C12" s="57"/>
      <c r="D12" s="57"/>
      <c r="E12" s="57"/>
      <c r="F12" s="57"/>
      <c r="G12" s="58">
        <v>32221</v>
      </c>
      <c r="H12" s="59" t="s">
        <v>69</v>
      </c>
      <c r="I12" s="60">
        <f>I13+I31+I36+I48+I50+I60+I67+I80+I81+I82+I83+I87+I93+I94+I95+I102+I108+I109+I112+I113+I114+I118</f>
        <v>9880000</v>
      </c>
      <c r="J12" s="60">
        <f t="shared" ref="J12:O12" si="2">J13+J31+J36+J48+J50+J60+J67+J80+J81+J82+J83+J87+J93+J94+J95+J102+J108+J109+J112+J113+J114+J118</f>
        <v>583000</v>
      </c>
      <c r="K12" s="60">
        <f t="shared" si="2"/>
        <v>-60000</v>
      </c>
      <c r="L12" s="60">
        <f t="shared" si="2"/>
        <v>17000</v>
      </c>
      <c r="M12" s="60">
        <f t="shared" si="2"/>
        <v>10420000</v>
      </c>
      <c r="N12" s="60">
        <f t="shared" si="2"/>
        <v>13025000</v>
      </c>
      <c r="O12" s="60">
        <f t="shared" si="2"/>
        <v>12473300</v>
      </c>
      <c r="P12" s="61"/>
    </row>
    <row r="13" spans="1:16" s="107" customFormat="1" ht="60" x14ac:dyDescent="0.25">
      <c r="A13" s="11" t="s">
        <v>341</v>
      </c>
      <c r="B13" s="12" t="s">
        <v>6</v>
      </c>
      <c r="C13" s="13" t="s">
        <v>60</v>
      </c>
      <c r="D13" s="13" t="s">
        <v>61</v>
      </c>
      <c r="E13" s="62"/>
      <c r="F13" s="13" t="s">
        <v>62</v>
      </c>
      <c r="G13" s="14">
        <v>3222102</v>
      </c>
      <c r="H13" s="6" t="s">
        <v>70</v>
      </c>
      <c r="I13" s="7">
        <f>SUM(I14:I30)</f>
        <v>1080000</v>
      </c>
      <c r="J13" s="7">
        <f t="shared" ref="J13:O13" si="3">SUM(J14:J30)</f>
        <v>120000</v>
      </c>
      <c r="K13" s="7">
        <f t="shared" si="3"/>
        <v>0</v>
      </c>
      <c r="L13" s="7">
        <f t="shared" si="3"/>
        <v>0</v>
      </c>
      <c r="M13" s="7">
        <f t="shared" si="3"/>
        <v>1200000</v>
      </c>
      <c r="N13" s="7">
        <f t="shared" si="3"/>
        <v>1500000</v>
      </c>
      <c r="O13" s="7">
        <f t="shared" si="3"/>
        <v>1500000</v>
      </c>
      <c r="P13" s="9" t="s">
        <v>59</v>
      </c>
    </row>
    <row r="14" spans="1:16" ht="24.95" customHeight="1" x14ac:dyDescent="0.25">
      <c r="A14" s="15"/>
      <c r="B14" s="16"/>
      <c r="C14" s="17"/>
      <c r="D14" s="17"/>
      <c r="E14" s="17"/>
      <c r="F14" s="17"/>
      <c r="G14" s="18"/>
      <c r="H14" s="2" t="s">
        <v>71</v>
      </c>
      <c r="I14" s="3">
        <v>190000</v>
      </c>
      <c r="J14" s="3">
        <v>80000</v>
      </c>
      <c r="K14" s="3">
        <v>0</v>
      </c>
      <c r="L14" s="3">
        <v>0</v>
      </c>
      <c r="M14" s="3">
        <f t="shared" ref="M14:M30" si="4">SUM(I14:L14)</f>
        <v>270000</v>
      </c>
      <c r="N14" s="4">
        <f t="shared" ref="N14:N30" si="5">M14*1.25</f>
        <v>337500</v>
      </c>
      <c r="O14" s="3">
        <f>N14</f>
        <v>337500</v>
      </c>
      <c r="P14" s="10"/>
    </row>
    <row r="15" spans="1:16" ht="24.95" customHeight="1" x14ac:dyDescent="0.25">
      <c r="A15" s="15"/>
      <c r="B15" s="16"/>
      <c r="C15" s="17"/>
      <c r="D15" s="17"/>
      <c r="E15" s="17"/>
      <c r="F15" s="17"/>
      <c r="G15" s="18"/>
      <c r="H15" s="2" t="s">
        <v>72</v>
      </c>
      <c r="I15" s="3">
        <v>6000</v>
      </c>
      <c r="J15" s="3">
        <v>2000</v>
      </c>
      <c r="K15" s="3">
        <v>0</v>
      </c>
      <c r="L15" s="3">
        <v>0</v>
      </c>
      <c r="M15" s="3">
        <f t="shared" si="4"/>
        <v>8000</v>
      </c>
      <c r="N15" s="4">
        <f t="shared" si="5"/>
        <v>10000</v>
      </c>
      <c r="O15" s="3">
        <f t="shared" ref="O15:O30" si="6">N15</f>
        <v>10000</v>
      </c>
      <c r="P15" s="10"/>
    </row>
    <row r="16" spans="1:16" ht="24.95" customHeight="1" x14ac:dyDescent="0.25">
      <c r="A16" s="15"/>
      <c r="B16" s="16"/>
      <c r="C16" s="17"/>
      <c r="D16" s="17"/>
      <c r="E16" s="17"/>
      <c r="F16" s="17"/>
      <c r="G16" s="18"/>
      <c r="H16" s="2" t="s">
        <v>73</v>
      </c>
      <c r="I16" s="3">
        <v>115000</v>
      </c>
      <c r="J16" s="3">
        <v>9000</v>
      </c>
      <c r="K16" s="3">
        <v>0</v>
      </c>
      <c r="L16" s="3">
        <v>0</v>
      </c>
      <c r="M16" s="3">
        <f t="shared" si="4"/>
        <v>124000</v>
      </c>
      <c r="N16" s="4">
        <f t="shared" si="5"/>
        <v>155000</v>
      </c>
      <c r="O16" s="3">
        <f t="shared" si="6"/>
        <v>155000</v>
      </c>
      <c r="P16" s="10"/>
    </row>
    <row r="17" spans="1:16" ht="24.95" customHeight="1" x14ac:dyDescent="0.25">
      <c r="A17" s="15"/>
      <c r="B17" s="16"/>
      <c r="C17" s="17"/>
      <c r="D17" s="17"/>
      <c r="E17" s="17"/>
      <c r="F17" s="17"/>
      <c r="G17" s="18"/>
      <c r="H17" s="2" t="s">
        <v>74</v>
      </c>
      <c r="I17" s="3">
        <v>130000</v>
      </c>
      <c r="J17" s="3">
        <v>-48000</v>
      </c>
      <c r="K17" s="3">
        <v>0</v>
      </c>
      <c r="L17" s="3">
        <v>0</v>
      </c>
      <c r="M17" s="3">
        <f t="shared" si="4"/>
        <v>82000</v>
      </c>
      <c r="N17" s="4">
        <f t="shared" si="5"/>
        <v>102500</v>
      </c>
      <c r="O17" s="3">
        <f t="shared" si="6"/>
        <v>102500</v>
      </c>
      <c r="P17" s="10"/>
    </row>
    <row r="18" spans="1:16" ht="24.95" customHeight="1" x14ac:dyDescent="0.25">
      <c r="A18" s="15"/>
      <c r="B18" s="16"/>
      <c r="C18" s="17"/>
      <c r="D18" s="17"/>
      <c r="E18" s="17"/>
      <c r="F18" s="17"/>
      <c r="G18" s="18"/>
      <c r="H18" s="2" t="s">
        <v>75</v>
      </c>
      <c r="I18" s="3">
        <v>150000</v>
      </c>
      <c r="J18" s="3">
        <v>4000</v>
      </c>
      <c r="K18" s="3">
        <v>0</v>
      </c>
      <c r="L18" s="3">
        <v>0</v>
      </c>
      <c r="M18" s="3">
        <f t="shared" si="4"/>
        <v>154000</v>
      </c>
      <c r="N18" s="4">
        <f t="shared" si="5"/>
        <v>192500</v>
      </c>
      <c r="O18" s="3">
        <f t="shared" si="6"/>
        <v>192500</v>
      </c>
      <c r="P18" s="10"/>
    </row>
    <row r="19" spans="1:16" ht="24.95" customHeight="1" x14ac:dyDescent="0.25">
      <c r="A19" s="15"/>
      <c r="B19" s="16"/>
      <c r="C19" s="17"/>
      <c r="D19" s="17"/>
      <c r="E19" s="17"/>
      <c r="F19" s="17"/>
      <c r="G19" s="18"/>
      <c r="H19" s="2" t="s">
        <v>76</v>
      </c>
      <c r="I19" s="3">
        <v>120000</v>
      </c>
      <c r="J19" s="3">
        <v>30000</v>
      </c>
      <c r="K19" s="3">
        <v>0</v>
      </c>
      <c r="L19" s="3">
        <v>0</v>
      </c>
      <c r="M19" s="3">
        <f t="shared" si="4"/>
        <v>150000</v>
      </c>
      <c r="N19" s="4">
        <f t="shared" si="5"/>
        <v>187500</v>
      </c>
      <c r="O19" s="3">
        <f t="shared" si="6"/>
        <v>187500</v>
      </c>
      <c r="P19" s="10"/>
    </row>
    <row r="20" spans="1:16" ht="24.95" customHeight="1" x14ac:dyDescent="0.25">
      <c r="A20" s="15"/>
      <c r="B20" s="16"/>
      <c r="C20" s="17"/>
      <c r="D20" s="17"/>
      <c r="E20" s="17"/>
      <c r="F20" s="17"/>
      <c r="G20" s="18"/>
      <c r="H20" s="2" t="s">
        <v>77</v>
      </c>
      <c r="I20" s="3">
        <v>35000</v>
      </c>
      <c r="J20" s="3">
        <v>-2000</v>
      </c>
      <c r="K20" s="3">
        <v>0</v>
      </c>
      <c r="L20" s="3">
        <v>0</v>
      </c>
      <c r="M20" s="3">
        <f t="shared" si="4"/>
        <v>33000</v>
      </c>
      <c r="N20" s="4">
        <f t="shared" si="5"/>
        <v>41250</v>
      </c>
      <c r="O20" s="3">
        <f t="shared" si="6"/>
        <v>41250</v>
      </c>
      <c r="P20" s="10"/>
    </row>
    <row r="21" spans="1:16" ht="24.95" customHeight="1" x14ac:dyDescent="0.25">
      <c r="A21" s="15"/>
      <c r="B21" s="16"/>
      <c r="C21" s="17"/>
      <c r="D21" s="17"/>
      <c r="E21" s="17"/>
      <c r="F21" s="17"/>
      <c r="G21" s="18"/>
      <c r="H21" s="2" t="s">
        <v>78</v>
      </c>
      <c r="I21" s="3">
        <v>10000</v>
      </c>
      <c r="J21" s="3">
        <v>50000</v>
      </c>
      <c r="K21" s="3">
        <v>0</v>
      </c>
      <c r="L21" s="3">
        <v>0</v>
      </c>
      <c r="M21" s="3">
        <f t="shared" si="4"/>
        <v>60000</v>
      </c>
      <c r="N21" s="4">
        <f t="shared" si="5"/>
        <v>75000</v>
      </c>
      <c r="O21" s="3">
        <f t="shared" si="6"/>
        <v>75000</v>
      </c>
      <c r="P21" s="10"/>
    </row>
    <row r="22" spans="1:16" ht="24.95" customHeight="1" x14ac:dyDescent="0.25">
      <c r="A22" s="15"/>
      <c r="B22" s="16"/>
      <c r="C22" s="17"/>
      <c r="D22" s="17"/>
      <c r="E22" s="17"/>
      <c r="F22" s="17"/>
      <c r="G22" s="18"/>
      <c r="H22" s="2" t="s">
        <v>79</v>
      </c>
      <c r="I22" s="3">
        <v>155000</v>
      </c>
      <c r="J22" s="3">
        <v>15000</v>
      </c>
      <c r="K22" s="3">
        <v>0</v>
      </c>
      <c r="L22" s="3">
        <v>0</v>
      </c>
      <c r="M22" s="3">
        <f t="shared" si="4"/>
        <v>170000</v>
      </c>
      <c r="N22" s="4">
        <f t="shared" si="5"/>
        <v>212500</v>
      </c>
      <c r="O22" s="3">
        <f t="shared" si="6"/>
        <v>212500</v>
      </c>
      <c r="P22" s="10"/>
    </row>
    <row r="23" spans="1:16" ht="24.95" customHeight="1" x14ac:dyDescent="0.25">
      <c r="A23" s="15"/>
      <c r="B23" s="16"/>
      <c r="C23" s="17"/>
      <c r="D23" s="17"/>
      <c r="E23" s="17"/>
      <c r="F23" s="17"/>
      <c r="G23" s="18"/>
      <c r="H23" s="2" t="s">
        <v>80</v>
      </c>
      <c r="I23" s="3">
        <v>60000</v>
      </c>
      <c r="J23" s="3">
        <v>-9000</v>
      </c>
      <c r="K23" s="3">
        <v>0</v>
      </c>
      <c r="L23" s="3">
        <v>0</v>
      </c>
      <c r="M23" s="3">
        <f t="shared" si="4"/>
        <v>51000</v>
      </c>
      <c r="N23" s="4">
        <f t="shared" si="5"/>
        <v>63750</v>
      </c>
      <c r="O23" s="3">
        <f t="shared" si="6"/>
        <v>63750</v>
      </c>
      <c r="P23" s="10"/>
    </row>
    <row r="24" spans="1:16" ht="24.95" customHeight="1" x14ac:dyDescent="0.25">
      <c r="A24" s="15"/>
      <c r="B24" s="16"/>
      <c r="C24" s="17"/>
      <c r="D24" s="17"/>
      <c r="E24" s="17"/>
      <c r="F24" s="17"/>
      <c r="G24" s="18"/>
      <c r="H24" s="2" t="s">
        <v>81</v>
      </c>
      <c r="I24" s="3">
        <v>40000</v>
      </c>
      <c r="J24" s="3">
        <v>4000</v>
      </c>
      <c r="K24" s="3">
        <v>0</v>
      </c>
      <c r="L24" s="3">
        <v>0</v>
      </c>
      <c r="M24" s="3">
        <f t="shared" si="4"/>
        <v>44000</v>
      </c>
      <c r="N24" s="4">
        <f t="shared" si="5"/>
        <v>55000</v>
      </c>
      <c r="O24" s="3">
        <f t="shared" si="6"/>
        <v>55000</v>
      </c>
      <c r="P24" s="10"/>
    </row>
    <row r="25" spans="1:16" ht="24.95" customHeight="1" x14ac:dyDescent="0.25">
      <c r="A25" s="15"/>
      <c r="B25" s="16"/>
      <c r="C25" s="17"/>
      <c r="D25" s="17"/>
      <c r="E25" s="17"/>
      <c r="F25" s="17"/>
      <c r="G25" s="18"/>
      <c r="H25" s="2" t="s">
        <v>82</v>
      </c>
      <c r="I25" s="3">
        <v>15000</v>
      </c>
      <c r="J25" s="3">
        <v>7000</v>
      </c>
      <c r="K25" s="3">
        <v>0</v>
      </c>
      <c r="L25" s="3">
        <v>0</v>
      </c>
      <c r="M25" s="3">
        <f t="shared" si="4"/>
        <v>22000</v>
      </c>
      <c r="N25" s="4">
        <f t="shared" si="5"/>
        <v>27500</v>
      </c>
      <c r="O25" s="3">
        <f t="shared" si="6"/>
        <v>27500</v>
      </c>
      <c r="P25" s="10"/>
    </row>
    <row r="26" spans="1:16" ht="24.95" customHeight="1" x14ac:dyDescent="0.25">
      <c r="A26" s="15"/>
      <c r="B26" s="16"/>
      <c r="C26" s="17"/>
      <c r="D26" s="17"/>
      <c r="E26" s="17"/>
      <c r="F26" s="17"/>
      <c r="G26" s="18"/>
      <c r="H26" s="2" t="s">
        <v>83</v>
      </c>
      <c r="I26" s="3">
        <v>25000</v>
      </c>
      <c r="J26" s="3">
        <v>-16000</v>
      </c>
      <c r="K26" s="3">
        <v>0</v>
      </c>
      <c r="L26" s="3">
        <v>0</v>
      </c>
      <c r="M26" s="3">
        <f t="shared" si="4"/>
        <v>9000</v>
      </c>
      <c r="N26" s="4">
        <f t="shared" si="5"/>
        <v>11250</v>
      </c>
      <c r="O26" s="3">
        <f t="shared" si="6"/>
        <v>11250</v>
      </c>
      <c r="P26" s="10"/>
    </row>
    <row r="27" spans="1:16" ht="24.95" customHeight="1" x14ac:dyDescent="0.25">
      <c r="A27" s="15"/>
      <c r="B27" s="16"/>
      <c r="C27" s="17"/>
      <c r="D27" s="17"/>
      <c r="E27" s="17"/>
      <c r="F27" s="17"/>
      <c r="G27" s="18"/>
      <c r="H27" s="5" t="s">
        <v>84</v>
      </c>
      <c r="I27" s="3">
        <v>5000</v>
      </c>
      <c r="J27" s="3">
        <v>-3000</v>
      </c>
      <c r="K27" s="3">
        <v>0</v>
      </c>
      <c r="L27" s="3">
        <v>0</v>
      </c>
      <c r="M27" s="3">
        <f t="shared" si="4"/>
        <v>2000</v>
      </c>
      <c r="N27" s="4">
        <f t="shared" si="5"/>
        <v>2500</v>
      </c>
      <c r="O27" s="3">
        <f t="shared" si="6"/>
        <v>2500</v>
      </c>
      <c r="P27" s="10"/>
    </row>
    <row r="28" spans="1:16" ht="24.95" customHeight="1" x14ac:dyDescent="0.25">
      <c r="A28" s="15"/>
      <c r="B28" s="16"/>
      <c r="C28" s="17"/>
      <c r="D28" s="17"/>
      <c r="E28" s="17"/>
      <c r="F28" s="17"/>
      <c r="G28" s="18"/>
      <c r="H28" s="2" t="s">
        <v>85</v>
      </c>
      <c r="I28" s="3">
        <v>9000</v>
      </c>
      <c r="J28" s="3">
        <v>-3000</v>
      </c>
      <c r="K28" s="3">
        <v>0</v>
      </c>
      <c r="L28" s="3">
        <v>0</v>
      </c>
      <c r="M28" s="3">
        <f t="shared" si="4"/>
        <v>6000</v>
      </c>
      <c r="N28" s="4">
        <f t="shared" si="5"/>
        <v>7500</v>
      </c>
      <c r="O28" s="3">
        <f t="shared" si="6"/>
        <v>7500</v>
      </c>
      <c r="P28" s="10"/>
    </row>
    <row r="29" spans="1:16" ht="24.95" customHeight="1" x14ac:dyDescent="0.25">
      <c r="A29" s="15"/>
      <c r="B29" s="16"/>
      <c r="C29" s="17"/>
      <c r="D29" s="17"/>
      <c r="E29" s="17"/>
      <c r="F29" s="17"/>
      <c r="G29" s="18"/>
      <c r="H29" s="2" t="s">
        <v>86</v>
      </c>
      <c r="I29" s="3">
        <v>10000</v>
      </c>
      <c r="J29" s="3">
        <v>0</v>
      </c>
      <c r="K29" s="3">
        <v>0</v>
      </c>
      <c r="L29" s="3">
        <v>0</v>
      </c>
      <c r="M29" s="3">
        <f t="shared" si="4"/>
        <v>10000</v>
      </c>
      <c r="N29" s="4">
        <f t="shared" si="5"/>
        <v>12500</v>
      </c>
      <c r="O29" s="3">
        <f t="shared" si="6"/>
        <v>12500</v>
      </c>
      <c r="P29" s="10"/>
    </row>
    <row r="30" spans="1:16" ht="24.95" customHeight="1" x14ac:dyDescent="0.25">
      <c r="A30" s="15"/>
      <c r="B30" s="16"/>
      <c r="C30" s="17"/>
      <c r="D30" s="17"/>
      <c r="E30" s="17"/>
      <c r="F30" s="17"/>
      <c r="G30" s="18"/>
      <c r="H30" s="2" t="s">
        <v>87</v>
      </c>
      <c r="I30" s="3">
        <v>5000</v>
      </c>
      <c r="J30" s="3">
        <v>0</v>
      </c>
      <c r="K30" s="3">
        <v>0</v>
      </c>
      <c r="L30" s="3">
        <v>0</v>
      </c>
      <c r="M30" s="3">
        <f t="shared" si="4"/>
        <v>5000</v>
      </c>
      <c r="N30" s="4">
        <f t="shared" si="5"/>
        <v>6250</v>
      </c>
      <c r="O30" s="3">
        <f t="shared" si="6"/>
        <v>6250</v>
      </c>
      <c r="P30" s="10"/>
    </row>
    <row r="31" spans="1:16" s="108" customFormat="1" ht="24.95" customHeight="1" x14ac:dyDescent="0.25">
      <c r="A31" s="11"/>
      <c r="B31" s="12" t="s">
        <v>7</v>
      </c>
      <c r="C31" s="13" t="s">
        <v>60</v>
      </c>
      <c r="D31" s="13" t="s">
        <v>323</v>
      </c>
      <c r="E31" s="13"/>
      <c r="F31" s="13" t="s">
        <v>66</v>
      </c>
      <c r="G31" s="14">
        <v>3222103</v>
      </c>
      <c r="H31" s="6" t="s">
        <v>88</v>
      </c>
      <c r="I31" s="7">
        <f>SUM(I32:I35)</f>
        <v>330000</v>
      </c>
      <c r="J31" s="7">
        <f t="shared" ref="J31:O31" si="7">SUM(J32:J35)</f>
        <v>0</v>
      </c>
      <c r="K31" s="7">
        <f t="shared" si="7"/>
        <v>0</v>
      </c>
      <c r="L31" s="7">
        <f t="shared" si="7"/>
        <v>0</v>
      </c>
      <c r="M31" s="7">
        <f t="shared" si="7"/>
        <v>330000</v>
      </c>
      <c r="N31" s="7">
        <f t="shared" si="7"/>
        <v>412500</v>
      </c>
      <c r="O31" s="7">
        <f t="shared" si="7"/>
        <v>330000</v>
      </c>
      <c r="P31" s="9"/>
    </row>
    <row r="32" spans="1:16" ht="24.95" customHeight="1" x14ac:dyDescent="0.25">
      <c r="A32" s="15"/>
      <c r="B32" s="16"/>
      <c r="C32" s="17"/>
      <c r="D32" s="17"/>
      <c r="E32" s="17"/>
      <c r="F32" s="17"/>
      <c r="G32" s="18"/>
      <c r="H32" s="36" t="s">
        <v>89</v>
      </c>
      <c r="I32" s="3">
        <v>111000</v>
      </c>
      <c r="J32" s="3">
        <v>0</v>
      </c>
      <c r="K32" s="3">
        <v>0</v>
      </c>
      <c r="L32" s="3">
        <v>0</v>
      </c>
      <c r="M32" s="3">
        <f t="shared" ref="M32:M35" si="8">SUM(I32:L32)</f>
        <v>111000</v>
      </c>
      <c r="N32" s="3">
        <f t="shared" ref="N32:N35" si="9">M32*1.25</f>
        <v>138750</v>
      </c>
      <c r="O32" s="3">
        <f>M32</f>
        <v>111000</v>
      </c>
      <c r="P32" s="37"/>
    </row>
    <row r="33" spans="1:16" ht="24.95" customHeight="1" x14ac:dyDescent="0.25">
      <c r="A33" s="15"/>
      <c r="B33" s="16"/>
      <c r="C33" s="17"/>
      <c r="D33" s="17"/>
      <c r="E33" s="17"/>
      <c r="F33" s="17"/>
      <c r="G33" s="18"/>
      <c r="H33" s="36" t="s">
        <v>90</v>
      </c>
      <c r="I33" s="3">
        <v>115000</v>
      </c>
      <c r="J33" s="3">
        <v>0</v>
      </c>
      <c r="K33" s="3">
        <v>0</v>
      </c>
      <c r="L33" s="3">
        <v>0</v>
      </c>
      <c r="M33" s="3">
        <f t="shared" si="8"/>
        <v>115000</v>
      </c>
      <c r="N33" s="3">
        <f t="shared" si="9"/>
        <v>143750</v>
      </c>
      <c r="O33" s="3">
        <f t="shared" ref="O33:O35" si="10">M33</f>
        <v>115000</v>
      </c>
      <c r="P33" s="37"/>
    </row>
    <row r="34" spans="1:16" ht="24.95" customHeight="1" x14ac:dyDescent="0.25">
      <c r="A34" s="15"/>
      <c r="B34" s="16"/>
      <c r="C34" s="17"/>
      <c r="D34" s="17"/>
      <c r="E34" s="17"/>
      <c r="F34" s="17"/>
      <c r="G34" s="18"/>
      <c r="H34" s="36" t="s">
        <v>91</v>
      </c>
      <c r="I34" s="3">
        <v>85000</v>
      </c>
      <c r="J34" s="3">
        <v>0</v>
      </c>
      <c r="K34" s="3">
        <v>0</v>
      </c>
      <c r="L34" s="3">
        <v>0</v>
      </c>
      <c r="M34" s="3">
        <f t="shared" si="8"/>
        <v>85000</v>
      </c>
      <c r="N34" s="3">
        <f t="shared" si="9"/>
        <v>106250</v>
      </c>
      <c r="O34" s="3">
        <f t="shared" si="10"/>
        <v>85000</v>
      </c>
      <c r="P34" s="37"/>
    </row>
    <row r="35" spans="1:16" ht="24.95" customHeight="1" x14ac:dyDescent="0.25">
      <c r="A35" s="15"/>
      <c r="B35" s="16"/>
      <c r="C35" s="17"/>
      <c r="D35" s="17"/>
      <c r="E35" s="17"/>
      <c r="F35" s="17"/>
      <c r="G35" s="18"/>
      <c r="H35" s="36" t="s">
        <v>92</v>
      </c>
      <c r="I35" s="3">
        <v>19000</v>
      </c>
      <c r="J35" s="3">
        <v>0</v>
      </c>
      <c r="K35" s="3">
        <v>0</v>
      </c>
      <c r="L35" s="3">
        <v>0</v>
      </c>
      <c r="M35" s="3">
        <f t="shared" si="8"/>
        <v>19000</v>
      </c>
      <c r="N35" s="3">
        <f t="shared" si="9"/>
        <v>23750</v>
      </c>
      <c r="O35" s="3">
        <f t="shared" si="10"/>
        <v>19000</v>
      </c>
      <c r="P35" s="37"/>
    </row>
    <row r="36" spans="1:16" ht="24.95" customHeight="1" x14ac:dyDescent="0.25">
      <c r="A36" s="11" t="s">
        <v>332</v>
      </c>
      <c r="B36" s="12" t="s">
        <v>7</v>
      </c>
      <c r="C36" s="13" t="s">
        <v>60</v>
      </c>
      <c r="D36" s="13" t="s">
        <v>61</v>
      </c>
      <c r="E36" s="94" t="s">
        <v>373</v>
      </c>
      <c r="F36" s="13" t="s">
        <v>62</v>
      </c>
      <c r="G36" s="14">
        <v>3222141</v>
      </c>
      <c r="H36" s="6" t="s">
        <v>93</v>
      </c>
      <c r="I36" s="7">
        <f>SUM(I37:I47)</f>
        <v>500000</v>
      </c>
      <c r="J36" s="7">
        <f t="shared" ref="J36:O36" si="11">SUM(J37:J47)</f>
        <v>0</v>
      </c>
      <c r="K36" s="7">
        <f t="shared" si="11"/>
        <v>0</v>
      </c>
      <c r="L36" s="7">
        <f t="shared" si="11"/>
        <v>0</v>
      </c>
      <c r="M36" s="7">
        <f t="shared" si="11"/>
        <v>500000</v>
      </c>
      <c r="N36" s="7">
        <f t="shared" si="11"/>
        <v>625000</v>
      </c>
      <c r="O36" s="7">
        <f t="shared" si="11"/>
        <v>500000</v>
      </c>
      <c r="P36" s="9" t="s">
        <v>59</v>
      </c>
    </row>
    <row r="37" spans="1:16" ht="24.95" customHeight="1" x14ac:dyDescent="0.25">
      <c r="A37" s="15"/>
      <c r="B37" s="16"/>
      <c r="C37" s="17"/>
      <c r="D37" s="17"/>
      <c r="E37" s="17"/>
      <c r="F37" s="17"/>
      <c r="G37" s="18"/>
      <c r="H37" s="2" t="s">
        <v>94</v>
      </c>
      <c r="I37" s="8">
        <v>77000</v>
      </c>
      <c r="J37" s="8">
        <v>-7000</v>
      </c>
      <c r="K37" s="8">
        <v>0</v>
      </c>
      <c r="L37" s="8">
        <v>0</v>
      </c>
      <c r="M37" s="8">
        <f t="shared" ref="M37:M47" si="12">SUM(I37:L37)</f>
        <v>70000</v>
      </c>
      <c r="N37" s="8">
        <f>M37*1.25</f>
        <v>87500</v>
      </c>
      <c r="O37" s="8">
        <f>M37</f>
        <v>70000</v>
      </c>
      <c r="P37" s="10"/>
    </row>
    <row r="38" spans="1:16" ht="24.95" customHeight="1" x14ac:dyDescent="0.25">
      <c r="A38" s="15"/>
      <c r="B38" s="16"/>
      <c r="C38" s="17"/>
      <c r="D38" s="17"/>
      <c r="E38" s="17"/>
      <c r="F38" s="17"/>
      <c r="G38" s="18"/>
      <c r="H38" s="2" t="s">
        <v>95</v>
      </c>
      <c r="I38" s="8">
        <v>5000</v>
      </c>
      <c r="J38" s="8">
        <v>1000</v>
      </c>
      <c r="K38" s="8">
        <v>0</v>
      </c>
      <c r="L38" s="8">
        <v>0</v>
      </c>
      <c r="M38" s="8">
        <f t="shared" si="12"/>
        <v>6000</v>
      </c>
      <c r="N38" s="8">
        <f t="shared" ref="N38:N100" si="13">M38*1.25</f>
        <v>7500</v>
      </c>
      <c r="O38" s="8">
        <f t="shared" ref="O38:O47" si="14">M38</f>
        <v>6000</v>
      </c>
      <c r="P38" s="10"/>
    </row>
    <row r="39" spans="1:16" ht="24.95" customHeight="1" x14ac:dyDescent="0.25">
      <c r="A39" s="15"/>
      <c r="B39" s="16"/>
      <c r="C39" s="17"/>
      <c r="D39" s="17"/>
      <c r="E39" s="17"/>
      <c r="F39" s="17"/>
      <c r="G39" s="18"/>
      <c r="H39" s="2" t="s">
        <v>96</v>
      </c>
      <c r="I39" s="8">
        <v>42000</v>
      </c>
      <c r="J39" s="8">
        <v>-14000</v>
      </c>
      <c r="K39" s="8">
        <v>0</v>
      </c>
      <c r="L39" s="8">
        <v>0</v>
      </c>
      <c r="M39" s="8">
        <f t="shared" si="12"/>
        <v>28000</v>
      </c>
      <c r="N39" s="8">
        <f t="shared" si="13"/>
        <v>35000</v>
      </c>
      <c r="O39" s="8">
        <f t="shared" si="14"/>
        <v>28000</v>
      </c>
      <c r="P39" s="10"/>
    </row>
    <row r="40" spans="1:16" ht="24.95" customHeight="1" x14ac:dyDescent="0.25">
      <c r="A40" s="15"/>
      <c r="B40" s="16"/>
      <c r="C40" s="17"/>
      <c r="D40" s="17"/>
      <c r="E40" s="17"/>
      <c r="F40" s="17"/>
      <c r="G40" s="18"/>
      <c r="H40" s="2" t="s">
        <v>97</v>
      </c>
      <c r="I40" s="8">
        <v>78000</v>
      </c>
      <c r="J40" s="8">
        <v>-20000</v>
      </c>
      <c r="K40" s="8">
        <v>0</v>
      </c>
      <c r="L40" s="8">
        <v>0</v>
      </c>
      <c r="M40" s="8">
        <f t="shared" si="12"/>
        <v>58000</v>
      </c>
      <c r="N40" s="8">
        <f t="shared" si="13"/>
        <v>72500</v>
      </c>
      <c r="O40" s="8">
        <f t="shared" si="14"/>
        <v>58000</v>
      </c>
      <c r="P40" s="10"/>
    </row>
    <row r="41" spans="1:16" ht="24.95" customHeight="1" x14ac:dyDescent="0.25">
      <c r="A41" s="15"/>
      <c r="B41" s="16"/>
      <c r="C41" s="17"/>
      <c r="D41" s="17"/>
      <c r="E41" s="17"/>
      <c r="F41" s="17"/>
      <c r="G41" s="18"/>
      <c r="H41" s="2" t="s">
        <v>98</v>
      </c>
      <c r="I41" s="8">
        <v>59000</v>
      </c>
      <c r="J41" s="8">
        <v>-19000</v>
      </c>
      <c r="K41" s="8">
        <v>0</v>
      </c>
      <c r="L41" s="8">
        <v>0</v>
      </c>
      <c r="M41" s="8">
        <f t="shared" si="12"/>
        <v>40000</v>
      </c>
      <c r="N41" s="8">
        <f t="shared" si="13"/>
        <v>50000</v>
      </c>
      <c r="O41" s="8">
        <f t="shared" si="14"/>
        <v>40000</v>
      </c>
      <c r="P41" s="10"/>
    </row>
    <row r="42" spans="1:16" ht="24.95" customHeight="1" x14ac:dyDescent="0.25">
      <c r="A42" s="15"/>
      <c r="B42" s="16"/>
      <c r="C42" s="17"/>
      <c r="D42" s="17"/>
      <c r="E42" s="17"/>
      <c r="F42" s="17"/>
      <c r="G42" s="18"/>
      <c r="H42" s="2" t="s">
        <v>99</v>
      </c>
      <c r="I42" s="8">
        <v>4000</v>
      </c>
      <c r="J42" s="8">
        <v>3000</v>
      </c>
      <c r="K42" s="8">
        <v>0</v>
      </c>
      <c r="L42" s="8">
        <v>0</v>
      </c>
      <c r="M42" s="8">
        <f t="shared" si="12"/>
        <v>7000</v>
      </c>
      <c r="N42" s="8">
        <f t="shared" si="13"/>
        <v>8750</v>
      </c>
      <c r="O42" s="8">
        <f t="shared" si="14"/>
        <v>7000</v>
      </c>
      <c r="P42" s="10"/>
    </row>
    <row r="43" spans="1:16" ht="24.95" customHeight="1" x14ac:dyDescent="0.25">
      <c r="A43" s="15"/>
      <c r="B43" s="16"/>
      <c r="C43" s="17"/>
      <c r="D43" s="17"/>
      <c r="E43" s="17"/>
      <c r="F43" s="17"/>
      <c r="G43" s="18"/>
      <c r="H43" s="2" t="s">
        <v>100</v>
      </c>
      <c r="I43" s="8">
        <v>24000</v>
      </c>
      <c r="J43" s="8">
        <v>6000</v>
      </c>
      <c r="K43" s="8">
        <v>0</v>
      </c>
      <c r="L43" s="8">
        <v>0</v>
      </c>
      <c r="M43" s="8">
        <f t="shared" si="12"/>
        <v>30000</v>
      </c>
      <c r="N43" s="8">
        <f t="shared" si="13"/>
        <v>37500</v>
      </c>
      <c r="O43" s="8">
        <f t="shared" si="14"/>
        <v>30000</v>
      </c>
      <c r="P43" s="10"/>
    </row>
    <row r="44" spans="1:16" ht="24.95" customHeight="1" x14ac:dyDescent="0.25">
      <c r="A44" s="15"/>
      <c r="B44" s="16"/>
      <c r="C44" s="17"/>
      <c r="D44" s="17"/>
      <c r="E44" s="17"/>
      <c r="F44" s="17"/>
      <c r="G44" s="18"/>
      <c r="H44" s="2" t="s">
        <v>101</v>
      </c>
      <c r="I44" s="8">
        <v>26000</v>
      </c>
      <c r="J44" s="8">
        <v>14000</v>
      </c>
      <c r="K44" s="8">
        <v>0</v>
      </c>
      <c r="L44" s="8">
        <v>0</v>
      </c>
      <c r="M44" s="8">
        <f t="shared" si="12"/>
        <v>40000</v>
      </c>
      <c r="N44" s="8">
        <f t="shared" si="13"/>
        <v>50000</v>
      </c>
      <c r="O44" s="8">
        <f t="shared" si="14"/>
        <v>40000</v>
      </c>
      <c r="P44" s="10"/>
    </row>
    <row r="45" spans="1:16" ht="24.95" customHeight="1" x14ac:dyDescent="0.25">
      <c r="A45" s="15"/>
      <c r="B45" s="16"/>
      <c r="C45" s="17"/>
      <c r="D45" s="17"/>
      <c r="E45" s="17"/>
      <c r="F45" s="17"/>
      <c r="G45" s="18"/>
      <c r="H45" s="2" t="s">
        <v>102</v>
      </c>
      <c r="I45" s="8">
        <v>165000</v>
      </c>
      <c r="J45" s="8">
        <v>-2000</v>
      </c>
      <c r="K45" s="8">
        <v>0</v>
      </c>
      <c r="L45" s="8">
        <v>0</v>
      </c>
      <c r="M45" s="8">
        <f t="shared" si="12"/>
        <v>163000</v>
      </c>
      <c r="N45" s="8">
        <f t="shared" si="13"/>
        <v>203750</v>
      </c>
      <c r="O45" s="8">
        <f t="shared" si="14"/>
        <v>163000</v>
      </c>
      <c r="P45" s="10"/>
    </row>
    <row r="46" spans="1:16" ht="24.95" customHeight="1" x14ac:dyDescent="0.25">
      <c r="A46" s="15"/>
      <c r="B46" s="16"/>
      <c r="C46" s="17"/>
      <c r="D46" s="17"/>
      <c r="E46" s="17"/>
      <c r="F46" s="17"/>
      <c r="G46" s="18"/>
      <c r="H46" s="2" t="s">
        <v>103</v>
      </c>
      <c r="I46" s="8">
        <v>20000</v>
      </c>
      <c r="J46" s="8">
        <v>6000</v>
      </c>
      <c r="K46" s="8">
        <v>0</v>
      </c>
      <c r="L46" s="8">
        <v>0</v>
      </c>
      <c r="M46" s="8">
        <f t="shared" si="12"/>
        <v>26000</v>
      </c>
      <c r="N46" s="8">
        <f t="shared" si="13"/>
        <v>32500</v>
      </c>
      <c r="O46" s="8">
        <f t="shared" si="14"/>
        <v>26000</v>
      </c>
      <c r="P46" s="10"/>
    </row>
    <row r="47" spans="1:16" ht="24.95" customHeight="1" x14ac:dyDescent="0.25">
      <c r="A47" s="15"/>
      <c r="B47" s="16"/>
      <c r="C47" s="17"/>
      <c r="D47" s="17"/>
      <c r="E47" s="17"/>
      <c r="F47" s="17"/>
      <c r="G47" s="18"/>
      <c r="H47" s="2" t="s">
        <v>348</v>
      </c>
      <c r="I47" s="8">
        <v>0</v>
      </c>
      <c r="J47" s="8">
        <v>32000</v>
      </c>
      <c r="K47" s="8">
        <v>0</v>
      </c>
      <c r="L47" s="8">
        <v>0</v>
      </c>
      <c r="M47" s="8">
        <f t="shared" si="12"/>
        <v>32000</v>
      </c>
      <c r="N47" s="8">
        <f t="shared" si="13"/>
        <v>40000</v>
      </c>
      <c r="O47" s="8">
        <f t="shared" si="14"/>
        <v>32000</v>
      </c>
      <c r="P47" s="10"/>
    </row>
    <row r="48" spans="1:16" ht="34.5" customHeight="1" x14ac:dyDescent="0.25">
      <c r="A48" s="11"/>
      <c r="B48" s="12" t="s">
        <v>8</v>
      </c>
      <c r="C48" s="13" t="s">
        <v>58</v>
      </c>
      <c r="D48" s="13"/>
      <c r="E48" s="13"/>
      <c r="F48" s="13"/>
      <c r="G48" s="14">
        <v>3222104</v>
      </c>
      <c r="H48" s="6" t="s">
        <v>104</v>
      </c>
      <c r="I48" s="7">
        <f>I49</f>
        <v>140000</v>
      </c>
      <c r="J48" s="7">
        <f t="shared" ref="J48:O48" si="15">J49</f>
        <v>0</v>
      </c>
      <c r="K48" s="7">
        <f t="shared" si="15"/>
        <v>0</v>
      </c>
      <c r="L48" s="7">
        <f t="shared" si="15"/>
        <v>0</v>
      </c>
      <c r="M48" s="7">
        <f t="shared" si="15"/>
        <v>140000</v>
      </c>
      <c r="N48" s="7">
        <f t="shared" si="15"/>
        <v>175000</v>
      </c>
      <c r="O48" s="7">
        <f t="shared" si="15"/>
        <v>163800</v>
      </c>
      <c r="P48" s="9" t="s">
        <v>59</v>
      </c>
    </row>
    <row r="49" spans="1:16" ht="24.95" customHeight="1" x14ac:dyDescent="0.25">
      <c r="A49" s="15"/>
      <c r="B49" s="16"/>
      <c r="C49" s="17"/>
      <c r="D49" s="17"/>
      <c r="E49" s="17"/>
      <c r="F49" s="17"/>
      <c r="G49" s="18"/>
      <c r="H49" s="2" t="s">
        <v>105</v>
      </c>
      <c r="I49" s="8">
        <v>140000</v>
      </c>
      <c r="J49" s="8">
        <v>0</v>
      </c>
      <c r="K49" s="8">
        <v>0</v>
      </c>
      <c r="L49" s="8">
        <v>0</v>
      </c>
      <c r="M49" s="8">
        <f>SUM(I49:L49)</f>
        <v>140000</v>
      </c>
      <c r="N49" s="8">
        <f t="shared" si="13"/>
        <v>175000</v>
      </c>
      <c r="O49" s="8">
        <f>M49*1.17</f>
        <v>163800</v>
      </c>
      <c r="P49" s="10"/>
    </row>
    <row r="50" spans="1:16" ht="34.5" customHeight="1" x14ac:dyDescent="0.25">
      <c r="A50" s="11" t="s">
        <v>374</v>
      </c>
      <c r="B50" s="12" t="s">
        <v>9</v>
      </c>
      <c r="C50" s="13" t="s">
        <v>60</v>
      </c>
      <c r="D50" s="13" t="s">
        <v>61</v>
      </c>
      <c r="E50" s="62"/>
      <c r="F50" s="13" t="s">
        <v>62</v>
      </c>
      <c r="G50" s="14">
        <v>3222105</v>
      </c>
      <c r="H50" s="6" t="s">
        <v>106</v>
      </c>
      <c r="I50" s="7">
        <f>SUM(I51:I59)</f>
        <v>690000</v>
      </c>
      <c r="J50" s="7">
        <f t="shared" ref="J50:O50" si="16">SUM(J51:J59)</f>
        <v>0</v>
      </c>
      <c r="K50" s="7">
        <f t="shared" si="16"/>
        <v>0</v>
      </c>
      <c r="L50" s="7">
        <f t="shared" si="16"/>
        <v>0</v>
      </c>
      <c r="M50" s="7">
        <f t="shared" si="16"/>
        <v>690000</v>
      </c>
      <c r="N50" s="7">
        <f t="shared" si="16"/>
        <v>862500</v>
      </c>
      <c r="O50" s="7">
        <f t="shared" si="16"/>
        <v>862500</v>
      </c>
      <c r="P50" s="9" t="s">
        <v>59</v>
      </c>
    </row>
    <row r="51" spans="1:16" ht="24.95" customHeight="1" x14ac:dyDescent="0.25">
      <c r="A51" s="15"/>
      <c r="B51" s="16"/>
      <c r="C51" s="17"/>
      <c r="D51" s="17"/>
      <c r="E51" s="17"/>
      <c r="F51" s="17"/>
      <c r="G51" s="18"/>
      <c r="H51" s="2" t="s">
        <v>107</v>
      </c>
      <c r="I51" s="8">
        <v>80000</v>
      </c>
      <c r="J51" s="8">
        <v>0</v>
      </c>
      <c r="K51" s="8">
        <v>0</v>
      </c>
      <c r="L51" s="8">
        <v>0</v>
      </c>
      <c r="M51" s="8">
        <f t="shared" ref="M51:M59" si="17">SUM(I51:L51)</f>
        <v>80000</v>
      </c>
      <c r="N51" s="3">
        <f t="shared" si="13"/>
        <v>100000</v>
      </c>
      <c r="O51" s="8">
        <f>N51</f>
        <v>100000</v>
      </c>
      <c r="P51" s="10"/>
    </row>
    <row r="52" spans="1:16" ht="24.95" customHeight="1" x14ac:dyDescent="0.25">
      <c r="A52" s="15"/>
      <c r="B52" s="16"/>
      <c r="C52" s="17"/>
      <c r="D52" s="17"/>
      <c r="E52" s="17"/>
      <c r="F52" s="17"/>
      <c r="G52" s="18"/>
      <c r="H52" s="2" t="s">
        <v>108</v>
      </c>
      <c r="I52" s="8">
        <v>135000</v>
      </c>
      <c r="J52" s="8">
        <v>0</v>
      </c>
      <c r="K52" s="8">
        <v>0</v>
      </c>
      <c r="L52" s="8">
        <v>0</v>
      </c>
      <c r="M52" s="8">
        <f t="shared" si="17"/>
        <v>135000</v>
      </c>
      <c r="N52" s="3">
        <f t="shared" si="13"/>
        <v>168750</v>
      </c>
      <c r="O52" s="8">
        <f t="shared" ref="O52:O59" si="18">N52</f>
        <v>168750</v>
      </c>
      <c r="P52" s="10"/>
    </row>
    <row r="53" spans="1:16" ht="24.95" customHeight="1" x14ac:dyDescent="0.25">
      <c r="A53" s="15"/>
      <c r="B53" s="16"/>
      <c r="C53" s="17"/>
      <c r="D53" s="17"/>
      <c r="E53" s="17"/>
      <c r="F53" s="17"/>
      <c r="G53" s="18"/>
      <c r="H53" s="2" t="s">
        <v>109</v>
      </c>
      <c r="I53" s="8">
        <v>25000</v>
      </c>
      <c r="J53" s="8">
        <v>0</v>
      </c>
      <c r="K53" s="8">
        <v>0</v>
      </c>
      <c r="L53" s="8">
        <v>0</v>
      </c>
      <c r="M53" s="8">
        <f t="shared" si="17"/>
        <v>25000</v>
      </c>
      <c r="N53" s="3">
        <f t="shared" si="13"/>
        <v>31250</v>
      </c>
      <c r="O53" s="8">
        <f t="shared" si="18"/>
        <v>31250</v>
      </c>
      <c r="P53" s="10"/>
    </row>
    <row r="54" spans="1:16" ht="24.95" customHeight="1" x14ac:dyDescent="0.25">
      <c r="A54" s="15"/>
      <c r="B54" s="16"/>
      <c r="C54" s="17"/>
      <c r="D54" s="17"/>
      <c r="E54" s="17"/>
      <c r="F54" s="17"/>
      <c r="G54" s="18"/>
      <c r="H54" s="2" t="s">
        <v>110</v>
      </c>
      <c r="I54" s="8">
        <v>28000</v>
      </c>
      <c r="J54" s="8">
        <v>0</v>
      </c>
      <c r="K54" s="8">
        <v>0</v>
      </c>
      <c r="L54" s="8">
        <v>0</v>
      </c>
      <c r="M54" s="8">
        <f t="shared" si="17"/>
        <v>28000</v>
      </c>
      <c r="N54" s="3">
        <f t="shared" si="13"/>
        <v>35000</v>
      </c>
      <c r="O54" s="8">
        <f t="shared" si="18"/>
        <v>35000</v>
      </c>
      <c r="P54" s="10"/>
    </row>
    <row r="55" spans="1:16" ht="24.95" customHeight="1" x14ac:dyDescent="0.25">
      <c r="A55" s="15"/>
      <c r="B55" s="16"/>
      <c r="C55" s="17"/>
      <c r="D55" s="17"/>
      <c r="E55" s="17"/>
      <c r="F55" s="17"/>
      <c r="G55" s="18"/>
      <c r="H55" s="2" t="s">
        <v>111</v>
      </c>
      <c r="I55" s="8">
        <v>134000</v>
      </c>
      <c r="J55" s="8">
        <v>0</v>
      </c>
      <c r="K55" s="8">
        <v>0</v>
      </c>
      <c r="L55" s="8">
        <v>0</v>
      </c>
      <c r="M55" s="8">
        <f t="shared" si="17"/>
        <v>134000</v>
      </c>
      <c r="N55" s="3">
        <f t="shared" si="13"/>
        <v>167500</v>
      </c>
      <c r="O55" s="8">
        <f t="shared" si="18"/>
        <v>167500</v>
      </c>
      <c r="P55" s="10"/>
    </row>
    <row r="56" spans="1:16" ht="24.95" customHeight="1" x14ac:dyDescent="0.25">
      <c r="A56" s="15"/>
      <c r="B56" s="16"/>
      <c r="C56" s="17"/>
      <c r="D56" s="17"/>
      <c r="E56" s="17"/>
      <c r="F56" s="17"/>
      <c r="G56" s="18"/>
      <c r="H56" s="2" t="s">
        <v>112</v>
      </c>
      <c r="I56" s="8">
        <v>70000</v>
      </c>
      <c r="J56" s="8">
        <v>0</v>
      </c>
      <c r="K56" s="8">
        <v>0</v>
      </c>
      <c r="L56" s="8">
        <v>0</v>
      </c>
      <c r="M56" s="8">
        <f t="shared" si="17"/>
        <v>70000</v>
      </c>
      <c r="N56" s="3">
        <f t="shared" si="13"/>
        <v>87500</v>
      </c>
      <c r="O56" s="8">
        <f t="shared" si="18"/>
        <v>87500</v>
      </c>
      <c r="P56" s="10"/>
    </row>
    <row r="57" spans="1:16" ht="24.95" customHeight="1" x14ac:dyDescent="0.25">
      <c r="A57" s="15"/>
      <c r="B57" s="16"/>
      <c r="C57" s="17"/>
      <c r="D57" s="17"/>
      <c r="E57" s="17"/>
      <c r="F57" s="17"/>
      <c r="G57" s="18"/>
      <c r="H57" s="2" t="s">
        <v>113</v>
      </c>
      <c r="I57" s="8">
        <v>70000</v>
      </c>
      <c r="J57" s="8">
        <v>0</v>
      </c>
      <c r="K57" s="8">
        <v>0</v>
      </c>
      <c r="L57" s="8">
        <v>0</v>
      </c>
      <c r="M57" s="8">
        <f t="shared" si="17"/>
        <v>70000</v>
      </c>
      <c r="N57" s="3">
        <f t="shared" si="13"/>
        <v>87500</v>
      </c>
      <c r="O57" s="8">
        <f t="shared" si="18"/>
        <v>87500</v>
      </c>
      <c r="P57" s="10"/>
    </row>
    <row r="58" spans="1:16" ht="24.95" customHeight="1" x14ac:dyDescent="0.25">
      <c r="A58" s="15"/>
      <c r="B58" s="16"/>
      <c r="C58" s="17"/>
      <c r="D58" s="17"/>
      <c r="E58" s="17"/>
      <c r="F58" s="17"/>
      <c r="G58" s="18"/>
      <c r="H58" s="2" t="s">
        <v>114</v>
      </c>
      <c r="I58" s="8">
        <v>110000</v>
      </c>
      <c r="J58" s="8">
        <v>0</v>
      </c>
      <c r="K58" s="8">
        <v>0</v>
      </c>
      <c r="L58" s="8">
        <v>0</v>
      </c>
      <c r="M58" s="8">
        <f t="shared" si="17"/>
        <v>110000</v>
      </c>
      <c r="N58" s="3">
        <f t="shared" si="13"/>
        <v>137500</v>
      </c>
      <c r="O58" s="8">
        <f t="shared" si="18"/>
        <v>137500</v>
      </c>
      <c r="P58" s="10"/>
    </row>
    <row r="59" spans="1:16" ht="24.95" customHeight="1" x14ac:dyDescent="0.25">
      <c r="A59" s="15"/>
      <c r="B59" s="16"/>
      <c r="C59" s="17"/>
      <c r="D59" s="17"/>
      <c r="E59" s="17"/>
      <c r="F59" s="17"/>
      <c r="G59" s="18"/>
      <c r="H59" s="2" t="s">
        <v>115</v>
      </c>
      <c r="I59" s="8">
        <v>38000</v>
      </c>
      <c r="J59" s="8">
        <v>0</v>
      </c>
      <c r="K59" s="8">
        <v>0</v>
      </c>
      <c r="L59" s="8">
        <v>0</v>
      </c>
      <c r="M59" s="8">
        <f t="shared" si="17"/>
        <v>38000</v>
      </c>
      <c r="N59" s="3">
        <f t="shared" si="13"/>
        <v>47500</v>
      </c>
      <c r="O59" s="8">
        <f t="shared" si="18"/>
        <v>47500</v>
      </c>
      <c r="P59" s="10"/>
    </row>
    <row r="60" spans="1:16" ht="48" x14ac:dyDescent="0.25">
      <c r="A60" s="11"/>
      <c r="B60" s="12" t="s">
        <v>8</v>
      </c>
      <c r="C60" s="13" t="s">
        <v>60</v>
      </c>
      <c r="D60" s="13" t="s">
        <v>61</v>
      </c>
      <c r="E60" s="62"/>
      <c r="F60" s="13" t="s">
        <v>62</v>
      </c>
      <c r="G60" s="14">
        <v>3222105</v>
      </c>
      <c r="H60" s="6" t="s">
        <v>116</v>
      </c>
      <c r="I60" s="7">
        <f>SUM(I61:I66)</f>
        <v>675000</v>
      </c>
      <c r="J60" s="7">
        <f t="shared" ref="J60:O60" si="19">SUM(J61:J66)</f>
        <v>0</v>
      </c>
      <c r="K60" s="7">
        <f t="shared" si="19"/>
        <v>0</v>
      </c>
      <c r="L60" s="7">
        <f t="shared" si="19"/>
        <v>0</v>
      </c>
      <c r="M60" s="7">
        <f t="shared" si="19"/>
        <v>675000</v>
      </c>
      <c r="N60" s="7">
        <f t="shared" si="19"/>
        <v>843750</v>
      </c>
      <c r="O60" s="7">
        <f t="shared" si="19"/>
        <v>804500</v>
      </c>
      <c r="P60" s="9" t="s">
        <v>59</v>
      </c>
    </row>
    <row r="61" spans="1:16" ht="24.95" customHeight="1" x14ac:dyDescent="0.25">
      <c r="A61" s="15"/>
      <c r="B61" s="16"/>
      <c r="C61" s="17"/>
      <c r="D61" s="17"/>
      <c r="E61" s="17"/>
      <c r="F61" s="17"/>
      <c r="G61" s="18"/>
      <c r="H61" s="2" t="s">
        <v>117</v>
      </c>
      <c r="I61" s="8">
        <v>200000</v>
      </c>
      <c r="J61" s="8">
        <v>0</v>
      </c>
      <c r="K61" s="8">
        <v>0</v>
      </c>
      <c r="L61" s="8">
        <v>0</v>
      </c>
      <c r="M61" s="8">
        <f t="shared" ref="M61:M66" si="20">SUM(I61:L61)</f>
        <v>200000</v>
      </c>
      <c r="N61" s="8">
        <f t="shared" si="13"/>
        <v>250000</v>
      </c>
      <c r="O61" s="8">
        <f>N61</f>
        <v>250000</v>
      </c>
      <c r="P61" s="10"/>
    </row>
    <row r="62" spans="1:16" ht="24.95" customHeight="1" x14ac:dyDescent="0.25">
      <c r="A62" s="15"/>
      <c r="B62" s="16"/>
      <c r="C62" s="17"/>
      <c r="D62" s="17"/>
      <c r="E62" s="17"/>
      <c r="F62" s="17"/>
      <c r="G62" s="18"/>
      <c r="H62" s="2" t="s">
        <v>118</v>
      </c>
      <c r="I62" s="8">
        <v>245000</v>
      </c>
      <c r="J62" s="8">
        <v>0</v>
      </c>
      <c r="K62" s="8">
        <v>0</v>
      </c>
      <c r="L62" s="8">
        <v>0</v>
      </c>
      <c r="M62" s="8">
        <f t="shared" si="20"/>
        <v>245000</v>
      </c>
      <c r="N62" s="8">
        <f t="shared" si="13"/>
        <v>306250</v>
      </c>
      <c r="O62" s="8">
        <f t="shared" ref="O62:O64" si="21">N62</f>
        <v>306250</v>
      </c>
      <c r="P62" s="10"/>
    </row>
    <row r="63" spans="1:16" ht="24.95" customHeight="1" x14ac:dyDescent="0.25">
      <c r="A63" s="15"/>
      <c r="B63" s="16"/>
      <c r="C63" s="17"/>
      <c r="D63" s="17"/>
      <c r="E63" s="17"/>
      <c r="F63" s="17"/>
      <c r="G63" s="18"/>
      <c r="H63" s="2" t="s">
        <v>119</v>
      </c>
      <c r="I63" s="8">
        <v>66000</v>
      </c>
      <c r="J63" s="8">
        <v>0</v>
      </c>
      <c r="K63" s="8">
        <v>0</v>
      </c>
      <c r="L63" s="8">
        <v>0</v>
      </c>
      <c r="M63" s="8">
        <f t="shared" si="20"/>
        <v>66000</v>
      </c>
      <c r="N63" s="8">
        <f t="shared" si="13"/>
        <v>82500</v>
      </c>
      <c r="O63" s="8">
        <f t="shared" si="21"/>
        <v>82500</v>
      </c>
      <c r="P63" s="10"/>
    </row>
    <row r="64" spans="1:16" ht="24.95" customHeight="1" x14ac:dyDescent="0.25">
      <c r="A64" s="15"/>
      <c r="B64" s="16"/>
      <c r="C64" s="17"/>
      <c r="D64" s="17"/>
      <c r="E64" s="17"/>
      <c r="F64" s="17"/>
      <c r="G64" s="18"/>
      <c r="H64" s="2" t="s">
        <v>120</v>
      </c>
      <c r="I64" s="8">
        <v>7000</v>
      </c>
      <c r="J64" s="8">
        <v>0</v>
      </c>
      <c r="K64" s="8">
        <v>0</v>
      </c>
      <c r="L64" s="8">
        <v>0</v>
      </c>
      <c r="M64" s="8">
        <f t="shared" si="20"/>
        <v>7000</v>
      </c>
      <c r="N64" s="8">
        <f t="shared" si="13"/>
        <v>8750</v>
      </c>
      <c r="O64" s="8">
        <f t="shared" si="21"/>
        <v>8750</v>
      </c>
      <c r="P64" s="10"/>
    </row>
    <row r="65" spans="1:16" ht="24.95" customHeight="1" x14ac:dyDescent="0.25">
      <c r="A65" s="15"/>
      <c r="B65" s="16"/>
      <c r="C65" s="17"/>
      <c r="D65" s="17"/>
      <c r="E65" s="17"/>
      <c r="F65" s="17"/>
      <c r="G65" s="18"/>
      <c r="H65" s="63" t="s">
        <v>121</v>
      </c>
      <c r="I65" s="8">
        <v>82000</v>
      </c>
      <c r="J65" s="8">
        <v>0</v>
      </c>
      <c r="K65" s="8">
        <v>0</v>
      </c>
      <c r="L65" s="8">
        <v>0</v>
      </c>
      <c r="M65" s="8">
        <f t="shared" si="20"/>
        <v>82000</v>
      </c>
      <c r="N65" s="8">
        <f t="shared" si="13"/>
        <v>102500</v>
      </c>
      <c r="O65" s="8">
        <v>82000</v>
      </c>
      <c r="P65" s="10"/>
    </row>
    <row r="66" spans="1:16" ht="24.95" customHeight="1" x14ac:dyDescent="0.25">
      <c r="A66" s="15"/>
      <c r="B66" s="16"/>
      <c r="C66" s="17"/>
      <c r="D66" s="17"/>
      <c r="E66" s="17"/>
      <c r="F66" s="17"/>
      <c r="G66" s="18"/>
      <c r="H66" s="2" t="s">
        <v>122</v>
      </c>
      <c r="I66" s="8">
        <v>75000</v>
      </c>
      <c r="J66" s="8">
        <v>0</v>
      </c>
      <c r="K66" s="8">
        <v>0</v>
      </c>
      <c r="L66" s="8">
        <v>0</v>
      </c>
      <c r="M66" s="8">
        <f t="shared" si="20"/>
        <v>75000</v>
      </c>
      <c r="N66" s="8">
        <f t="shared" si="13"/>
        <v>93750</v>
      </c>
      <c r="O66" s="8">
        <v>75000</v>
      </c>
      <c r="P66" s="10"/>
    </row>
    <row r="67" spans="1:16" s="108" customFormat="1" ht="50.25" customHeight="1" x14ac:dyDescent="0.25">
      <c r="A67" s="11" t="s">
        <v>350</v>
      </c>
      <c r="B67" s="12" t="s">
        <v>10</v>
      </c>
      <c r="C67" s="13" t="s">
        <v>60</v>
      </c>
      <c r="D67" s="13" t="s">
        <v>61</v>
      </c>
      <c r="E67" s="94" t="s">
        <v>143</v>
      </c>
      <c r="F67" s="13" t="s">
        <v>62</v>
      </c>
      <c r="G67" s="14">
        <v>3222106</v>
      </c>
      <c r="H67" s="6" t="s">
        <v>123</v>
      </c>
      <c r="I67" s="7">
        <f>SUM(I68:I79)</f>
        <v>925000</v>
      </c>
      <c r="J67" s="7">
        <f t="shared" ref="J67:O67" si="22">SUM(J68:J79)</f>
        <v>0</v>
      </c>
      <c r="K67" s="7">
        <f t="shared" si="22"/>
        <v>0</v>
      </c>
      <c r="L67" s="7">
        <f t="shared" si="22"/>
        <v>-3000</v>
      </c>
      <c r="M67" s="7">
        <f t="shared" si="22"/>
        <v>922000</v>
      </c>
      <c r="N67" s="7">
        <f t="shared" si="22"/>
        <v>1152500</v>
      </c>
      <c r="O67" s="7">
        <f t="shared" si="22"/>
        <v>1142500</v>
      </c>
      <c r="P67" s="9" t="s">
        <v>59</v>
      </c>
    </row>
    <row r="68" spans="1:16" ht="24.95" customHeight="1" x14ac:dyDescent="0.25">
      <c r="A68" s="15"/>
      <c r="B68" s="16"/>
      <c r="C68" s="17"/>
      <c r="D68" s="17"/>
      <c r="E68" s="17"/>
      <c r="F68" s="17"/>
      <c r="G68" s="18"/>
      <c r="H68" s="2" t="s">
        <v>124</v>
      </c>
      <c r="I68" s="8">
        <v>250000</v>
      </c>
      <c r="J68" s="8">
        <v>61000</v>
      </c>
      <c r="K68" s="8">
        <v>0</v>
      </c>
      <c r="L68" s="8">
        <v>0</v>
      </c>
      <c r="M68" s="8">
        <f t="shared" ref="M68:M79" si="23">SUM(I68:L68)</f>
        <v>311000</v>
      </c>
      <c r="N68" s="8">
        <f t="shared" si="13"/>
        <v>388750</v>
      </c>
      <c r="O68" s="8">
        <f>N68</f>
        <v>388750</v>
      </c>
      <c r="P68" s="10"/>
    </row>
    <row r="69" spans="1:16" ht="24.95" customHeight="1" x14ac:dyDescent="0.25">
      <c r="A69" s="15"/>
      <c r="B69" s="16"/>
      <c r="C69" s="17"/>
      <c r="D69" s="17"/>
      <c r="E69" s="17"/>
      <c r="F69" s="17"/>
      <c r="G69" s="18"/>
      <c r="H69" s="2" t="s">
        <v>125</v>
      </c>
      <c r="I69" s="8">
        <v>38000</v>
      </c>
      <c r="J69" s="8">
        <v>72000</v>
      </c>
      <c r="K69" s="8">
        <v>0</v>
      </c>
      <c r="L69" s="8">
        <v>5000</v>
      </c>
      <c r="M69" s="8">
        <f t="shared" si="23"/>
        <v>115000</v>
      </c>
      <c r="N69" s="8">
        <f t="shared" si="13"/>
        <v>143750</v>
      </c>
      <c r="O69" s="8">
        <f t="shared" ref="O69:O79" si="24">N69</f>
        <v>143750</v>
      </c>
      <c r="P69" s="10"/>
    </row>
    <row r="70" spans="1:16" ht="24.95" customHeight="1" x14ac:dyDescent="0.25">
      <c r="A70" s="15"/>
      <c r="B70" s="16"/>
      <c r="C70" s="17"/>
      <c r="D70" s="17"/>
      <c r="E70" s="17"/>
      <c r="F70" s="17"/>
      <c r="G70" s="18"/>
      <c r="H70" s="2" t="s">
        <v>126</v>
      </c>
      <c r="I70" s="8">
        <v>173000</v>
      </c>
      <c r="J70" s="8">
        <v>-123000</v>
      </c>
      <c r="K70" s="8">
        <v>0</v>
      </c>
      <c r="L70" s="8">
        <v>0</v>
      </c>
      <c r="M70" s="8">
        <f t="shared" si="23"/>
        <v>50000</v>
      </c>
      <c r="N70" s="8">
        <f t="shared" si="13"/>
        <v>62500</v>
      </c>
      <c r="O70" s="8">
        <f t="shared" si="24"/>
        <v>62500</v>
      </c>
      <c r="P70" s="10"/>
    </row>
    <row r="71" spans="1:16" ht="24.95" customHeight="1" x14ac:dyDescent="0.25">
      <c r="A71" s="15"/>
      <c r="B71" s="16"/>
      <c r="C71" s="17"/>
      <c r="D71" s="17"/>
      <c r="E71" s="17"/>
      <c r="F71" s="17"/>
      <c r="G71" s="18"/>
      <c r="H71" s="2" t="s">
        <v>127</v>
      </c>
      <c r="I71" s="8">
        <v>108000</v>
      </c>
      <c r="J71" s="8">
        <v>-91000</v>
      </c>
      <c r="K71" s="8">
        <v>0</v>
      </c>
      <c r="L71" s="8">
        <v>-7000</v>
      </c>
      <c r="M71" s="8">
        <f t="shared" si="23"/>
        <v>10000</v>
      </c>
      <c r="N71" s="8">
        <f t="shared" si="13"/>
        <v>12500</v>
      </c>
      <c r="O71" s="8">
        <f>M71</f>
        <v>10000</v>
      </c>
      <c r="P71" s="10"/>
    </row>
    <row r="72" spans="1:16" ht="24.95" customHeight="1" x14ac:dyDescent="0.25">
      <c r="A72" s="15"/>
      <c r="B72" s="16"/>
      <c r="C72" s="17"/>
      <c r="D72" s="17"/>
      <c r="E72" s="17"/>
      <c r="F72" s="17"/>
      <c r="G72" s="18"/>
      <c r="H72" s="2" t="s">
        <v>128</v>
      </c>
      <c r="I72" s="8">
        <v>77000</v>
      </c>
      <c r="J72" s="8">
        <v>93000</v>
      </c>
      <c r="K72" s="8">
        <v>0</v>
      </c>
      <c r="L72" s="8">
        <v>0</v>
      </c>
      <c r="M72" s="8">
        <f t="shared" si="23"/>
        <v>170000</v>
      </c>
      <c r="N72" s="8">
        <f t="shared" si="13"/>
        <v>212500</v>
      </c>
      <c r="O72" s="8">
        <f t="shared" si="24"/>
        <v>212500</v>
      </c>
      <c r="P72" s="10"/>
    </row>
    <row r="73" spans="1:16" ht="24.95" customHeight="1" x14ac:dyDescent="0.25">
      <c r="A73" s="15"/>
      <c r="B73" s="16"/>
      <c r="C73" s="17"/>
      <c r="D73" s="17"/>
      <c r="E73" s="17"/>
      <c r="F73" s="17"/>
      <c r="G73" s="18"/>
      <c r="H73" s="2" t="s">
        <v>129</v>
      </c>
      <c r="I73" s="8">
        <v>21000</v>
      </c>
      <c r="J73" s="8">
        <v>-3000</v>
      </c>
      <c r="K73" s="8">
        <v>0</v>
      </c>
      <c r="L73" s="8">
        <v>0</v>
      </c>
      <c r="M73" s="8">
        <f t="shared" si="23"/>
        <v>18000</v>
      </c>
      <c r="N73" s="8">
        <f t="shared" si="13"/>
        <v>22500</v>
      </c>
      <c r="O73" s="8">
        <f t="shared" si="24"/>
        <v>22500</v>
      </c>
      <c r="P73" s="10"/>
    </row>
    <row r="74" spans="1:16" ht="24.95" customHeight="1" x14ac:dyDescent="0.25">
      <c r="A74" s="15"/>
      <c r="B74" s="16"/>
      <c r="C74" s="17"/>
      <c r="D74" s="17"/>
      <c r="E74" s="17"/>
      <c r="F74" s="17"/>
      <c r="G74" s="18"/>
      <c r="H74" s="2" t="s">
        <v>130</v>
      </c>
      <c r="I74" s="8">
        <v>19000</v>
      </c>
      <c r="J74" s="8">
        <v>0</v>
      </c>
      <c r="K74" s="8">
        <v>0</v>
      </c>
      <c r="L74" s="8">
        <v>0</v>
      </c>
      <c r="M74" s="8">
        <f t="shared" si="23"/>
        <v>19000</v>
      </c>
      <c r="N74" s="8">
        <f t="shared" si="13"/>
        <v>23750</v>
      </c>
      <c r="O74" s="8">
        <f t="shared" si="24"/>
        <v>23750</v>
      </c>
      <c r="P74" s="10"/>
    </row>
    <row r="75" spans="1:16" ht="24.95" customHeight="1" x14ac:dyDescent="0.25">
      <c r="A75" s="15"/>
      <c r="B75" s="16"/>
      <c r="C75" s="17"/>
      <c r="D75" s="17"/>
      <c r="E75" s="17"/>
      <c r="F75" s="17"/>
      <c r="G75" s="18"/>
      <c r="H75" s="2" t="s">
        <v>131</v>
      </c>
      <c r="I75" s="8">
        <v>32000</v>
      </c>
      <c r="J75" s="8">
        <v>-2000</v>
      </c>
      <c r="K75" s="8">
        <v>0</v>
      </c>
      <c r="L75" s="8">
        <v>0</v>
      </c>
      <c r="M75" s="8">
        <f t="shared" si="23"/>
        <v>30000</v>
      </c>
      <c r="N75" s="8">
        <f t="shared" si="13"/>
        <v>37500</v>
      </c>
      <c r="O75" s="8">
        <f>M75</f>
        <v>30000</v>
      </c>
      <c r="P75" s="10"/>
    </row>
    <row r="76" spans="1:16" ht="24.95" customHeight="1" x14ac:dyDescent="0.25">
      <c r="A76" s="15"/>
      <c r="B76" s="16"/>
      <c r="C76" s="17"/>
      <c r="D76" s="17"/>
      <c r="E76" s="17"/>
      <c r="F76" s="17"/>
      <c r="G76" s="18"/>
      <c r="H76" s="2" t="s">
        <v>132</v>
      </c>
      <c r="I76" s="8">
        <v>20000</v>
      </c>
      <c r="J76" s="8">
        <v>1000</v>
      </c>
      <c r="K76" s="8">
        <v>0</v>
      </c>
      <c r="L76" s="8">
        <v>-1000</v>
      </c>
      <c r="M76" s="8">
        <f t="shared" si="23"/>
        <v>20000</v>
      </c>
      <c r="N76" s="8">
        <f t="shared" si="13"/>
        <v>25000</v>
      </c>
      <c r="O76" s="8">
        <f t="shared" si="24"/>
        <v>25000</v>
      </c>
      <c r="P76" s="10"/>
    </row>
    <row r="77" spans="1:16" ht="24.95" customHeight="1" x14ac:dyDescent="0.25">
      <c r="A77" s="15"/>
      <c r="B77" s="16"/>
      <c r="C77" s="17"/>
      <c r="D77" s="17"/>
      <c r="E77" s="17"/>
      <c r="F77" s="17"/>
      <c r="G77" s="18"/>
      <c r="H77" s="2" t="s">
        <v>133</v>
      </c>
      <c r="I77" s="8">
        <v>40000</v>
      </c>
      <c r="J77" s="8">
        <v>-39000</v>
      </c>
      <c r="K77" s="8">
        <v>0</v>
      </c>
      <c r="L77" s="8">
        <v>0</v>
      </c>
      <c r="M77" s="8">
        <f t="shared" si="23"/>
        <v>1000</v>
      </c>
      <c r="N77" s="8">
        <f t="shared" si="13"/>
        <v>1250</v>
      </c>
      <c r="O77" s="8">
        <f t="shared" si="24"/>
        <v>1250</v>
      </c>
      <c r="P77" s="10"/>
    </row>
    <row r="78" spans="1:16" ht="24.95" customHeight="1" x14ac:dyDescent="0.25">
      <c r="A78" s="15"/>
      <c r="B78" s="16"/>
      <c r="C78" s="18"/>
      <c r="D78" s="18"/>
      <c r="E78" s="18"/>
      <c r="F78" s="18"/>
      <c r="G78" s="18"/>
      <c r="H78" s="2" t="s">
        <v>134</v>
      </c>
      <c r="I78" s="8">
        <v>138000</v>
      </c>
      <c r="J78" s="8">
        <v>32000</v>
      </c>
      <c r="K78" s="8">
        <v>0</v>
      </c>
      <c r="L78" s="8">
        <v>0</v>
      </c>
      <c r="M78" s="8">
        <f t="shared" si="23"/>
        <v>170000</v>
      </c>
      <c r="N78" s="8">
        <f t="shared" si="13"/>
        <v>212500</v>
      </c>
      <c r="O78" s="8">
        <f t="shared" si="24"/>
        <v>212500</v>
      </c>
      <c r="P78" s="10"/>
    </row>
    <row r="79" spans="1:16" ht="24.95" customHeight="1" x14ac:dyDescent="0.25">
      <c r="A79" s="15"/>
      <c r="B79" s="16"/>
      <c r="C79" s="18"/>
      <c r="D79" s="18"/>
      <c r="E79" s="18"/>
      <c r="F79" s="18"/>
      <c r="G79" s="18"/>
      <c r="H79" s="2" t="s">
        <v>135</v>
      </c>
      <c r="I79" s="8">
        <v>9000</v>
      </c>
      <c r="J79" s="8">
        <v>-1000</v>
      </c>
      <c r="K79" s="8">
        <v>0</v>
      </c>
      <c r="L79" s="8">
        <v>0</v>
      </c>
      <c r="M79" s="8">
        <f t="shared" si="23"/>
        <v>8000</v>
      </c>
      <c r="N79" s="8">
        <f t="shared" si="13"/>
        <v>10000</v>
      </c>
      <c r="O79" s="8">
        <f t="shared" si="24"/>
        <v>10000</v>
      </c>
      <c r="P79" s="10"/>
    </row>
    <row r="80" spans="1:16" ht="24.95" customHeight="1" x14ac:dyDescent="0.25">
      <c r="A80" s="11"/>
      <c r="B80" s="12"/>
      <c r="C80" s="13"/>
      <c r="D80" s="13"/>
      <c r="E80" s="13"/>
      <c r="F80" s="13"/>
      <c r="G80" s="14">
        <v>3222107</v>
      </c>
      <c r="H80" s="6" t="s">
        <v>136</v>
      </c>
      <c r="I80" s="7">
        <v>25000</v>
      </c>
      <c r="J80" s="7">
        <v>0</v>
      </c>
      <c r="K80" s="7">
        <v>0</v>
      </c>
      <c r="L80" s="7">
        <v>0</v>
      </c>
      <c r="M80" s="7">
        <f>SUM(I80:L80)</f>
        <v>25000</v>
      </c>
      <c r="N80" s="7">
        <f>M80*1.25</f>
        <v>31250</v>
      </c>
      <c r="O80" s="7">
        <f>N80</f>
        <v>31250</v>
      </c>
      <c r="P80" s="9"/>
    </row>
    <row r="81" spans="1:16" ht="96" x14ac:dyDescent="0.25">
      <c r="A81" s="11" t="s">
        <v>394</v>
      </c>
      <c r="B81" s="12" t="s">
        <v>11</v>
      </c>
      <c r="C81" s="13" t="s">
        <v>58</v>
      </c>
      <c r="D81" s="13"/>
      <c r="E81" s="13"/>
      <c r="F81" s="13"/>
      <c r="G81" s="14">
        <v>3222108</v>
      </c>
      <c r="H81" s="6" t="s">
        <v>137</v>
      </c>
      <c r="I81" s="7">
        <v>165000</v>
      </c>
      <c r="J81" s="7">
        <v>0</v>
      </c>
      <c r="K81" s="7">
        <v>0</v>
      </c>
      <c r="L81" s="7">
        <v>0</v>
      </c>
      <c r="M81" s="7">
        <f>SUM(I81:L81)</f>
        <v>165000</v>
      </c>
      <c r="N81" s="7">
        <f t="shared" si="13"/>
        <v>206250</v>
      </c>
      <c r="O81" s="7">
        <f>N81</f>
        <v>206250</v>
      </c>
      <c r="P81" s="9" t="s">
        <v>59</v>
      </c>
    </row>
    <row r="82" spans="1:16" ht="60" x14ac:dyDescent="0.25">
      <c r="A82" s="11"/>
      <c r="B82" s="12" t="s">
        <v>12</v>
      </c>
      <c r="C82" s="13" t="s">
        <v>60</v>
      </c>
      <c r="D82" s="13" t="s">
        <v>61</v>
      </c>
      <c r="E82" s="62"/>
      <c r="F82" s="13" t="s">
        <v>62</v>
      </c>
      <c r="G82" s="14">
        <v>3222109</v>
      </c>
      <c r="H82" s="6" t="s">
        <v>138</v>
      </c>
      <c r="I82" s="7">
        <v>290000</v>
      </c>
      <c r="J82" s="7">
        <v>0</v>
      </c>
      <c r="K82" s="7">
        <v>0</v>
      </c>
      <c r="L82" s="7">
        <v>0</v>
      </c>
      <c r="M82" s="7">
        <f>SUM(I82:L82)</f>
        <v>290000</v>
      </c>
      <c r="N82" s="7">
        <f t="shared" si="13"/>
        <v>362500</v>
      </c>
      <c r="O82" s="7">
        <f>M82</f>
        <v>290000</v>
      </c>
      <c r="P82" s="9" t="s">
        <v>59</v>
      </c>
    </row>
    <row r="83" spans="1:16" ht="51.75" customHeight="1" x14ac:dyDescent="0.25">
      <c r="A83" s="11"/>
      <c r="B83" s="12" t="s">
        <v>13</v>
      </c>
      <c r="C83" s="13" t="s">
        <v>60</v>
      </c>
      <c r="D83" s="13" t="s">
        <v>323</v>
      </c>
      <c r="E83" s="13"/>
      <c r="F83" s="13" t="s">
        <v>66</v>
      </c>
      <c r="G83" s="14">
        <v>3222110</v>
      </c>
      <c r="H83" s="6" t="s">
        <v>139</v>
      </c>
      <c r="I83" s="7">
        <f>SUM(I84:I86)</f>
        <v>300000</v>
      </c>
      <c r="J83" s="7">
        <f t="shared" ref="J83:O83" si="25">SUM(J84:J86)</f>
        <v>0</v>
      </c>
      <c r="K83" s="7">
        <f t="shared" si="25"/>
        <v>0</v>
      </c>
      <c r="L83" s="7">
        <f t="shared" si="25"/>
        <v>0</v>
      </c>
      <c r="M83" s="7">
        <f t="shared" si="25"/>
        <v>300000</v>
      </c>
      <c r="N83" s="7">
        <f t="shared" si="25"/>
        <v>375000</v>
      </c>
      <c r="O83" s="7">
        <f t="shared" si="25"/>
        <v>300000</v>
      </c>
      <c r="P83" s="9" t="s">
        <v>59</v>
      </c>
    </row>
    <row r="84" spans="1:16" ht="24.95" customHeight="1" x14ac:dyDescent="0.25">
      <c r="A84" s="15"/>
      <c r="B84" s="16"/>
      <c r="C84" s="17"/>
      <c r="D84" s="17"/>
      <c r="E84" s="17"/>
      <c r="F84" s="17"/>
      <c r="G84" s="18"/>
      <c r="H84" s="2" t="s">
        <v>140</v>
      </c>
      <c r="I84" s="3">
        <v>25000</v>
      </c>
      <c r="J84" s="3">
        <v>0</v>
      </c>
      <c r="K84" s="3">
        <v>0</v>
      </c>
      <c r="L84" s="3">
        <v>0</v>
      </c>
      <c r="M84" s="3">
        <f t="shared" ref="M84:M86" si="26">SUM(I84:L84)</f>
        <v>25000</v>
      </c>
      <c r="N84" s="3">
        <f t="shared" si="13"/>
        <v>31250</v>
      </c>
      <c r="O84" s="3">
        <f>I84</f>
        <v>25000</v>
      </c>
      <c r="P84" s="10"/>
    </row>
    <row r="85" spans="1:16" ht="24.95" customHeight="1" x14ac:dyDescent="0.25">
      <c r="A85" s="15"/>
      <c r="B85" s="16"/>
      <c r="C85" s="17"/>
      <c r="D85" s="17"/>
      <c r="E85" s="17"/>
      <c r="F85" s="17"/>
      <c r="G85" s="18"/>
      <c r="H85" s="2" t="s">
        <v>141</v>
      </c>
      <c r="I85" s="3">
        <v>20000</v>
      </c>
      <c r="J85" s="3">
        <v>0</v>
      </c>
      <c r="K85" s="3">
        <v>0</v>
      </c>
      <c r="L85" s="3">
        <v>0</v>
      </c>
      <c r="M85" s="3">
        <f t="shared" si="26"/>
        <v>20000</v>
      </c>
      <c r="N85" s="3">
        <f t="shared" si="13"/>
        <v>25000</v>
      </c>
      <c r="O85" s="3">
        <f>I85</f>
        <v>20000</v>
      </c>
      <c r="P85" s="10"/>
    </row>
    <row r="86" spans="1:16" ht="24.95" customHeight="1" x14ac:dyDescent="0.25">
      <c r="A86" s="15"/>
      <c r="B86" s="16"/>
      <c r="C86" s="17"/>
      <c r="D86" s="17"/>
      <c r="E86" s="17"/>
      <c r="F86" s="17"/>
      <c r="G86" s="18"/>
      <c r="H86" s="2" t="s">
        <v>142</v>
      </c>
      <c r="I86" s="3">
        <v>255000</v>
      </c>
      <c r="J86" s="3">
        <v>0</v>
      </c>
      <c r="K86" s="3">
        <v>0</v>
      </c>
      <c r="L86" s="3">
        <v>0</v>
      </c>
      <c r="M86" s="3">
        <f t="shared" si="26"/>
        <v>255000</v>
      </c>
      <c r="N86" s="3">
        <f t="shared" si="13"/>
        <v>318750</v>
      </c>
      <c r="O86" s="3">
        <f>I86</f>
        <v>255000</v>
      </c>
      <c r="P86" s="10"/>
    </row>
    <row r="87" spans="1:16" ht="30" customHeight="1" x14ac:dyDescent="0.25">
      <c r="A87" s="11" t="s">
        <v>346</v>
      </c>
      <c r="B87" s="12" t="s">
        <v>14</v>
      </c>
      <c r="C87" s="13" t="s">
        <v>60</v>
      </c>
      <c r="D87" s="13" t="s">
        <v>61</v>
      </c>
      <c r="E87" s="13" t="s">
        <v>321</v>
      </c>
      <c r="F87" s="13" t="s">
        <v>62</v>
      </c>
      <c r="G87" s="14">
        <v>3222111</v>
      </c>
      <c r="H87" s="6" t="s">
        <v>144</v>
      </c>
      <c r="I87" s="7">
        <f>SUM(I88:I92)</f>
        <v>565000</v>
      </c>
      <c r="J87" s="7">
        <f t="shared" ref="J87:O87" si="27">SUM(J88:J92)</f>
        <v>25000</v>
      </c>
      <c r="K87" s="7">
        <f t="shared" si="27"/>
        <v>0</v>
      </c>
      <c r="L87" s="7">
        <f t="shared" si="27"/>
        <v>0</v>
      </c>
      <c r="M87" s="7">
        <f t="shared" si="27"/>
        <v>590000</v>
      </c>
      <c r="N87" s="7">
        <f t="shared" si="27"/>
        <v>737500</v>
      </c>
      <c r="O87" s="7">
        <f t="shared" si="27"/>
        <v>675000</v>
      </c>
      <c r="P87" s="9" t="s">
        <v>59</v>
      </c>
    </row>
    <row r="88" spans="1:16" ht="24.95" customHeight="1" x14ac:dyDescent="0.25">
      <c r="A88" s="15"/>
      <c r="B88" s="16"/>
      <c r="C88" s="17"/>
      <c r="D88" s="17"/>
      <c r="E88" s="17"/>
      <c r="F88" s="17"/>
      <c r="G88" s="18"/>
      <c r="H88" s="2" t="s">
        <v>145</v>
      </c>
      <c r="I88" s="3">
        <v>107000</v>
      </c>
      <c r="J88" s="3">
        <v>8000</v>
      </c>
      <c r="K88" s="3">
        <v>0</v>
      </c>
      <c r="L88" s="3">
        <v>0</v>
      </c>
      <c r="M88" s="3">
        <f t="shared" ref="M88:M92" si="28">SUM(I88:L88)</f>
        <v>115000</v>
      </c>
      <c r="N88" s="3">
        <f>M88*1.25</f>
        <v>143750</v>
      </c>
      <c r="O88" s="3">
        <f>M88*1.17</f>
        <v>134550</v>
      </c>
      <c r="P88" s="10"/>
    </row>
    <row r="89" spans="1:16" ht="36" x14ac:dyDescent="0.25">
      <c r="A89" s="15"/>
      <c r="B89" s="16"/>
      <c r="C89" s="17"/>
      <c r="D89" s="17"/>
      <c r="E89" s="17"/>
      <c r="F89" s="17"/>
      <c r="G89" s="18"/>
      <c r="H89" s="2" t="s">
        <v>146</v>
      </c>
      <c r="I89" s="3">
        <v>190000</v>
      </c>
      <c r="J89" s="3">
        <v>5000</v>
      </c>
      <c r="K89" s="3">
        <v>0</v>
      </c>
      <c r="L89" s="3">
        <v>0</v>
      </c>
      <c r="M89" s="3">
        <f t="shared" si="28"/>
        <v>195000</v>
      </c>
      <c r="N89" s="3">
        <f t="shared" ref="N89:N92" si="29">M89*1.25</f>
        <v>243750</v>
      </c>
      <c r="O89" s="3">
        <f>M89*1.17</f>
        <v>228150</v>
      </c>
      <c r="P89" s="10"/>
    </row>
    <row r="90" spans="1:16" ht="24" x14ac:dyDescent="0.25">
      <c r="A90" s="15"/>
      <c r="B90" s="16"/>
      <c r="C90" s="17"/>
      <c r="D90" s="17"/>
      <c r="E90" s="17"/>
      <c r="F90" s="17"/>
      <c r="G90" s="18"/>
      <c r="H90" s="2" t="s">
        <v>147</v>
      </c>
      <c r="I90" s="3">
        <v>200000</v>
      </c>
      <c r="J90" s="3">
        <v>-10000</v>
      </c>
      <c r="K90" s="3">
        <v>0</v>
      </c>
      <c r="L90" s="3">
        <v>0</v>
      </c>
      <c r="M90" s="3">
        <f t="shared" si="28"/>
        <v>190000</v>
      </c>
      <c r="N90" s="3">
        <f t="shared" si="29"/>
        <v>237500</v>
      </c>
      <c r="O90" s="3">
        <f>M90*1.17</f>
        <v>222300</v>
      </c>
      <c r="P90" s="10"/>
    </row>
    <row r="91" spans="1:16" ht="24.95" customHeight="1" x14ac:dyDescent="0.25">
      <c r="A91" s="15"/>
      <c r="B91" s="16"/>
      <c r="C91" s="17"/>
      <c r="D91" s="17"/>
      <c r="E91" s="17"/>
      <c r="F91" s="17"/>
      <c r="G91" s="18"/>
      <c r="H91" s="2" t="s">
        <v>148</v>
      </c>
      <c r="I91" s="3">
        <v>38000</v>
      </c>
      <c r="J91" s="3">
        <v>7000</v>
      </c>
      <c r="K91" s="3">
        <v>0</v>
      </c>
      <c r="L91" s="3">
        <v>0</v>
      </c>
      <c r="M91" s="3">
        <f t="shared" si="28"/>
        <v>45000</v>
      </c>
      <c r="N91" s="3">
        <f t="shared" si="29"/>
        <v>56250</v>
      </c>
      <c r="O91" s="3">
        <f>M91</f>
        <v>45000</v>
      </c>
      <c r="P91" s="10"/>
    </row>
    <row r="92" spans="1:16" ht="24.95" customHeight="1" x14ac:dyDescent="0.25">
      <c r="A92" s="15"/>
      <c r="B92" s="16"/>
      <c r="C92" s="17"/>
      <c r="D92" s="17"/>
      <c r="E92" s="17"/>
      <c r="F92" s="17"/>
      <c r="G92" s="18"/>
      <c r="H92" s="2" t="s">
        <v>149</v>
      </c>
      <c r="I92" s="3">
        <v>30000</v>
      </c>
      <c r="J92" s="3">
        <v>15000</v>
      </c>
      <c r="K92" s="3">
        <v>0</v>
      </c>
      <c r="L92" s="3">
        <v>0</v>
      </c>
      <c r="M92" s="3">
        <f t="shared" si="28"/>
        <v>45000</v>
      </c>
      <c r="N92" s="3">
        <f t="shared" si="29"/>
        <v>56250</v>
      </c>
      <c r="O92" s="3">
        <f>M92</f>
        <v>45000</v>
      </c>
      <c r="P92" s="10"/>
    </row>
    <row r="93" spans="1:16" ht="24.95" customHeight="1" x14ac:dyDescent="0.25">
      <c r="A93" s="11"/>
      <c r="B93" s="12"/>
      <c r="C93" s="13"/>
      <c r="D93" s="13"/>
      <c r="E93" s="13"/>
      <c r="F93" s="13"/>
      <c r="G93" s="14">
        <v>3222112</v>
      </c>
      <c r="H93" s="6" t="s">
        <v>150</v>
      </c>
      <c r="I93" s="7">
        <v>70000</v>
      </c>
      <c r="J93" s="7">
        <v>0</v>
      </c>
      <c r="K93" s="7">
        <v>0</v>
      </c>
      <c r="L93" s="7">
        <v>0</v>
      </c>
      <c r="M93" s="7">
        <f>SUM(I93:L93)</f>
        <v>70000</v>
      </c>
      <c r="N93" s="7">
        <f t="shared" si="13"/>
        <v>87500</v>
      </c>
      <c r="O93" s="7">
        <f>M93</f>
        <v>70000</v>
      </c>
      <c r="P93" s="9"/>
    </row>
    <row r="94" spans="1:16" ht="39.75" customHeight="1" x14ac:dyDescent="0.25">
      <c r="A94" s="11" t="s">
        <v>333</v>
      </c>
      <c r="B94" s="12" t="s">
        <v>15</v>
      </c>
      <c r="C94" s="13" t="s">
        <v>58</v>
      </c>
      <c r="D94" s="13"/>
      <c r="E94" s="13"/>
      <c r="F94" s="13"/>
      <c r="G94" s="14">
        <v>3222120</v>
      </c>
      <c r="H94" s="6" t="s">
        <v>151</v>
      </c>
      <c r="I94" s="7">
        <v>145000</v>
      </c>
      <c r="J94" s="7">
        <v>0</v>
      </c>
      <c r="K94" s="7">
        <v>0</v>
      </c>
      <c r="L94" s="7">
        <v>0</v>
      </c>
      <c r="M94" s="7">
        <f>SUM(I94:L94)</f>
        <v>145000</v>
      </c>
      <c r="N94" s="7">
        <f t="shared" si="13"/>
        <v>181250</v>
      </c>
      <c r="O94" s="7">
        <f>M94</f>
        <v>145000</v>
      </c>
      <c r="P94" s="9" t="s">
        <v>59</v>
      </c>
    </row>
    <row r="95" spans="1:16" ht="39" customHeight="1" x14ac:dyDescent="0.25">
      <c r="A95" s="11"/>
      <c r="B95" s="12" t="s">
        <v>16</v>
      </c>
      <c r="C95" s="13" t="s">
        <v>60</v>
      </c>
      <c r="D95" s="13" t="s">
        <v>323</v>
      </c>
      <c r="E95" s="13"/>
      <c r="F95" s="13" t="s">
        <v>66</v>
      </c>
      <c r="G95" s="14">
        <v>3222133</v>
      </c>
      <c r="H95" s="6" t="s">
        <v>152</v>
      </c>
      <c r="I95" s="7">
        <f>SUM(I96:I101)</f>
        <v>1593000</v>
      </c>
      <c r="J95" s="7">
        <f t="shared" ref="J95:O95" si="30">SUM(J96:J101)</f>
        <v>0</v>
      </c>
      <c r="K95" s="7">
        <f t="shared" si="30"/>
        <v>0</v>
      </c>
      <c r="L95" s="7">
        <f t="shared" si="30"/>
        <v>0</v>
      </c>
      <c r="M95" s="7">
        <f t="shared" si="30"/>
        <v>1593000</v>
      </c>
      <c r="N95" s="7">
        <f t="shared" si="30"/>
        <v>1991250</v>
      </c>
      <c r="O95" s="7">
        <f t="shared" si="30"/>
        <v>1991250</v>
      </c>
      <c r="P95" s="9"/>
    </row>
    <row r="96" spans="1:16" ht="24.95" customHeight="1" x14ac:dyDescent="0.25">
      <c r="A96" s="15"/>
      <c r="B96" s="16"/>
      <c r="C96" s="17"/>
      <c r="D96" s="17"/>
      <c r="E96" s="17"/>
      <c r="F96" s="17"/>
      <c r="G96" s="18"/>
      <c r="H96" s="2" t="s">
        <v>153</v>
      </c>
      <c r="I96" s="8">
        <v>770000</v>
      </c>
      <c r="J96" s="8">
        <v>0</v>
      </c>
      <c r="K96" s="8">
        <v>0</v>
      </c>
      <c r="L96" s="8">
        <v>0</v>
      </c>
      <c r="M96" s="8">
        <f t="shared" ref="M96:M101" si="31">SUM(I96:L96)</f>
        <v>770000</v>
      </c>
      <c r="N96" s="3">
        <f t="shared" si="13"/>
        <v>962500</v>
      </c>
      <c r="O96" s="8">
        <f>N96</f>
        <v>962500</v>
      </c>
      <c r="P96" s="10"/>
    </row>
    <row r="97" spans="1:16" ht="24.95" customHeight="1" x14ac:dyDescent="0.25">
      <c r="A97" s="15"/>
      <c r="B97" s="16"/>
      <c r="C97" s="17"/>
      <c r="D97" s="17"/>
      <c r="E97" s="17"/>
      <c r="F97" s="17"/>
      <c r="G97" s="18" t="s">
        <v>0</v>
      </c>
      <c r="H97" s="2" t="s">
        <v>154</v>
      </c>
      <c r="I97" s="8">
        <v>550000</v>
      </c>
      <c r="J97" s="8">
        <v>0</v>
      </c>
      <c r="K97" s="8">
        <v>0</v>
      </c>
      <c r="L97" s="8">
        <v>0</v>
      </c>
      <c r="M97" s="8">
        <f t="shared" si="31"/>
        <v>550000</v>
      </c>
      <c r="N97" s="3">
        <f t="shared" si="13"/>
        <v>687500</v>
      </c>
      <c r="O97" s="8">
        <f t="shared" ref="O97:O101" si="32">N97</f>
        <v>687500</v>
      </c>
      <c r="P97" s="10"/>
    </row>
    <row r="98" spans="1:16" ht="24.95" customHeight="1" x14ac:dyDescent="0.25">
      <c r="A98" s="15"/>
      <c r="B98" s="16"/>
      <c r="C98" s="17"/>
      <c r="D98" s="17"/>
      <c r="E98" s="17"/>
      <c r="F98" s="17"/>
      <c r="G98" s="18"/>
      <c r="H98" s="2" t="s">
        <v>155</v>
      </c>
      <c r="I98" s="8">
        <v>120000</v>
      </c>
      <c r="J98" s="8">
        <v>0</v>
      </c>
      <c r="K98" s="8">
        <v>0</v>
      </c>
      <c r="L98" s="8">
        <v>0</v>
      </c>
      <c r="M98" s="8">
        <f t="shared" si="31"/>
        <v>120000</v>
      </c>
      <c r="N98" s="3">
        <f t="shared" si="13"/>
        <v>150000</v>
      </c>
      <c r="O98" s="8">
        <f t="shared" si="32"/>
        <v>150000</v>
      </c>
      <c r="P98" s="10"/>
    </row>
    <row r="99" spans="1:16" ht="24.95" customHeight="1" x14ac:dyDescent="0.25">
      <c r="A99" s="15"/>
      <c r="B99" s="16"/>
      <c r="C99" s="17"/>
      <c r="D99" s="17"/>
      <c r="E99" s="17"/>
      <c r="F99" s="17"/>
      <c r="G99" s="18"/>
      <c r="H99" s="2" t="s">
        <v>149</v>
      </c>
      <c r="I99" s="8">
        <v>130000</v>
      </c>
      <c r="J99" s="8">
        <v>0</v>
      </c>
      <c r="K99" s="8">
        <v>0</v>
      </c>
      <c r="L99" s="8">
        <v>0</v>
      </c>
      <c r="M99" s="8">
        <f t="shared" si="31"/>
        <v>130000</v>
      </c>
      <c r="N99" s="3">
        <f t="shared" si="13"/>
        <v>162500</v>
      </c>
      <c r="O99" s="8">
        <f t="shared" si="32"/>
        <v>162500</v>
      </c>
      <c r="P99" s="10"/>
    </row>
    <row r="100" spans="1:16" ht="24.95" customHeight="1" x14ac:dyDescent="0.25">
      <c r="A100" s="15"/>
      <c r="B100" s="16"/>
      <c r="C100" s="17"/>
      <c r="D100" s="17"/>
      <c r="E100" s="17"/>
      <c r="F100" s="17"/>
      <c r="G100" s="18"/>
      <c r="H100" s="2" t="s">
        <v>156</v>
      </c>
      <c r="I100" s="8">
        <v>15000</v>
      </c>
      <c r="J100" s="8">
        <v>0</v>
      </c>
      <c r="K100" s="8">
        <v>0</v>
      </c>
      <c r="L100" s="8">
        <v>0</v>
      </c>
      <c r="M100" s="8">
        <f t="shared" si="31"/>
        <v>15000</v>
      </c>
      <c r="N100" s="3">
        <f t="shared" si="13"/>
        <v>18750</v>
      </c>
      <c r="O100" s="8">
        <f t="shared" si="32"/>
        <v>18750</v>
      </c>
      <c r="P100" s="10"/>
    </row>
    <row r="101" spans="1:16" ht="24.95" customHeight="1" x14ac:dyDescent="0.25">
      <c r="A101" s="15"/>
      <c r="B101" s="16"/>
      <c r="C101" s="17"/>
      <c r="D101" s="17"/>
      <c r="E101" s="17"/>
      <c r="F101" s="17"/>
      <c r="G101" s="18"/>
      <c r="H101" s="2" t="s">
        <v>157</v>
      </c>
      <c r="I101" s="8">
        <v>8000</v>
      </c>
      <c r="J101" s="8">
        <v>0</v>
      </c>
      <c r="K101" s="8">
        <v>0</v>
      </c>
      <c r="L101" s="8">
        <v>0</v>
      </c>
      <c r="M101" s="8">
        <f t="shared" si="31"/>
        <v>8000</v>
      </c>
      <c r="N101" s="3">
        <f t="shared" ref="N101" si="33">M101*1.25</f>
        <v>10000</v>
      </c>
      <c r="O101" s="8">
        <f t="shared" si="32"/>
        <v>10000</v>
      </c>
      <c r="P101" s="10"/>
    </row>
    <row r="102" spans="1:16" ht="36" x14ac:dyDescent="0.25">
      <c r="A102" s="11"/>
      <c r="B102" s="12" t="s">
        <v>8</v>
      </c>
      <c r="C102" s="13" t="s">
        <v>60</v>
      </c>
      <c r="D102" s="13" t="s">
        <v>61</v>
      </c>
      <c r="E102" s="13" t="s">
        <v>143</v>
      </c>
      <c r="F102" s="13" t="s">
        <v>62</v>
      </c>
      <c r="G102" s="14">
        <v>3222133</v>
      </c>
      <c r="H102" s="6" t="s">
        <v>158</v>
      </c>
      <c r="I102" s="7">
        <f>SUM(I103:I107)</f>
        <v>810000</v>
      </c>
      <c r="J102" s="7">
        <f t="shared" ref="J102:O102" si="34">SUM(J103:J107)</f>
        <v>0</v>
      </c>
      <c r="K102" s="7">
        <f t="shared" si="34"/>
        <v>-60000</v>
      </c>
      <c r="L102" s="7">
        <f t="shared" si="34"/>
        <v>0</v>
      </c>
      <c r="M102" s="7">
        <f t="shared" si="34"/>
        <v>750000</v>
      </c>
      <c r="N102" s="7">
        <f t="shared" si="34"/>
        <v>937500</v>
      </c>
      <c r="O102" s="7">
        <f t="shared" si="34"/>
        <v>937500</v>
      </c>
      <c r="P102" s="9" t="s">
        <v>59</v>
      </c>
    </row>
    <row r="103" spans="1:16" ht="24.95" customHeight="1" x14ac:dyDescent="0.25">
      <c r="A103" s="15"/>
      <c r="B103" s="16"/>
      <c r="C103" s="17"/>
      <c r="D103" s="17"/>
      <c r="E103" s="17"/>
      <c r="F103" s="17"/>
      <c r="G103" s="18"/>
      <c r="H103" s="2" t="s">
        <v>159</v>
      </c>
      <c r="I103" s="8">
        <v>80000</v>
      </c>
      <c r="J103" s="8">
        <v>0</v>
      </c>
      <c r="K103" s="8">
        <v>0</v>
      </c>
      <c r="L103" s="8">
        <v>0</v>
      </c>
      <c r="M103" s="8">
        <f t="shared" ref="M103:M107" si="35">SUM(I103:L103)</f>
        <v>80000</v>
      </c>
      <c r="N103" s="3">
        <f t="shared" ref="N103:N108" si="36">M103*1.25</f>
        <v>100000</v>
      </c>
      <c r="O103" s="8">
        <f>N103</f>
        <v>100000</v>
      </c>
      <c r="P103" s="10"/>
    </row>
    <row r="104" spans="1:16" ht="36" x14ac:dyDescent="0.25">
      <c r="A104" s="15"/>
      <c r="B104" s="16"/>
      <c r="C104" s="17"/>
      <c r="D104" s="17"/>
      <c r="E104" s="17"/>
      <c r="F104" s="17"/>
      <c r="G104" s="18"/>
      <c r="H104" s="2" t="s">
        <v>160</v>
      </c>
      <c r="I104" s="8">
        <v>200000</v>
      </c>
      <c r="J104" s="8">
        <v>0</v>
      </c>
      <c r="K104" s="8">
        <v>-80000</v>
      </c>
      <c r="L104" s="8">
        <v>0</v>
      </c>
      <c r="M104" s="8">
        <f t="shared" si="35"/>
        <v>120000</v>
      </c>
      <c r="N104" s="3">
        <f t="shared" si="36"/>
        <v>150000</v>
      </c>
      <c r="O104" s="8">
        <f t="shared" ref="O104:O107" si="37">N104</f>
        <v>150000</v>
      </c>
      <c r="P104" s="10"/>
    </row>
    <row r="105" spans="1:16" ht="24.95" customHeight="1" x14ac:dyDescent="0.25">
      <c r="A105" s="15"/>
      <c r="B105" s="16"/>
      <c r="C105" s="17"/>
      <c r="D105" s="17"/>
      <c r="E105" s="17"/>
      <c r="F105" s="17"/>
      <c r="G105" s="18"/>
      <c r="H105" s="2" t="s">
        <v>161</v>
      </c>
      <c r="I105" s="8">
        <v>130000</v>
      </c>
      <c r="J105" s="8">
        <v>0</v>
      </c>
      <c r="K105" s="8">
        <v>-130000</v>
      </c>
      <c r="L105" s="8">
        <v>0</v>
      </c>
      <c r="M105" s="8">
        <f t="shared" si="35"/>
        <v>0</v>
      </c>
      <c r="N105" s="3">
        <f t="shared" si="36"/>
        <v>0</v>
      </c>
      <c r="O105" s="8">
        <f t="shared" si="37"/>
        <v>0</v>
      </c>
      <c r="P105" s="10"/>
    </row>
    <row r="106" spans="1:16" ht="24.95" customHeight="1" x14ac:dyDescent="0.25">
      <c r="A106" s="95"/>
      <c r="B106" s="52"/>
      <c r="C106" s="96"/>
      <c r="D106" s="96"/>
      <c r="E106" s="96"/>
      <c r="F106" s="96"/>
      <c r="G106" s="97"/>
      <c r="H106" s="63" t="s">
        <v>162</v>
      </c>
      <c r="I106" s="64">
        <v>400000</v>
      </c>
      <c r="J106" s="64">
        <v>0</v>
      </c>
      <c r="K106" s="64">
        <v>100000</v>
      </c>
      <c r="L106" s="64">
        <v>0</v>
      </c>
      <c r="M106" s="8">
        <f t="shared" si="35"/>
        <v>500000</v>
      </c>
      <c r="N106" s="3">
        <f t="shared" si="36"/>
        <v>625000</v>
      </c>
      <c r="O106" s="8">
        <f t="shared" si="37"/>
        <v>625000</v>
      </c>
      <c r="P106" s="98"/>
    </row>
    <row r="107" spans="1:16" ht="24.95" customHeight="1" x14ac:dyDescent="0.25">
      <c r="A107" s="95"/>
      <c r="B107" s="52"/>
      <c r="C107" s="96"/>
      <c r="D107" s="96"/>
      <c r="E107" s="96"/>
      <c r="F107" s="96"/>
      <c r="G107" s="97"/>
      <c r="H107" s="63" t="s">
        <v>393</v>
      </c>
      <c r="I107" s="64">
        <v>0</v>
      </c>
      <c r="J107" s="64">
        <v>0</v>
      </c>
      <c r="K107" s="64">
        <v>50000</v>
      </c>
      <c r="L107" s="64">
        <v>0</v>
      </c>
      <c r="M107" s="8">
        <f t="shared" si="35"/>
        <v>50000</v>
      </c>
      <c r="N107" s="3">
        <f t="shared" si="36"/>
        <v>62500</v>
      </c>
      <c r="O107" s="8">
        <f t="shared" si="37"/>
        <v>62500</v>
      </c>
      <c r="P107" s="98"/>
    </row>
    <row r="108" spans="1:16" ht="36" x14ac:dyDescent="0.25">
      <c r="A108" s="11" t="s">
        <v>375</v>
      </c>
      <c r="B108" s="12" t="s">
        <v>8</v>
      </c>
      <c r="C108" s="13" t="s">
        <v>58</v>
      </c>
      <c r="D108" s="13"/>
      <c r="E108" s="13"/>
      <c r="F108" s="13"/>
      <c r="G108" s="14">
        <v>3222133</v>
      </c>
      <c r="H108" s="6" t="s">
        <v>163</v>
      </c>
      <c r="I108" s="7">
        <v>195000</v>
      </c>
      <c r="J108" s="7">
        <v>-44000</v>
      </c>
      <c r="K108" s="7">
        <v>0</v>
      </c>
      <c r="L108" s="7">
        <v>0</v>
      </c>
      <c r="M108" s="7">
        <f>SUM(I108:L108)</f>
        <v>151000</v>
      </c>
      <c r="N108" s="7">
        <f t="shared" si="36"/>
        <v>188750</v>
      </c>
      <c r="O108" s="7">
        <f>N108</f>
        <v>188750</v>
      </c>
      <c r="P108" s="9" t="s">
        <v>59</v>
      </c>
    </row>
    <row r="109" spans="1:16" ht="36" x14ac:dyDescent="0.25">
      <c r="A109" s="11" t="s">
        <v>376</v>
      </c>
      <c r="B109" s="12" t="s">
        <v>10</v>
      </c>
      <c r="C109" s="13" t="s">
        <v>60</v>
      </c>
      <c r="D109" s="13" t="s">
        <v>323</v>
      </c>
      <c r="E109" s="13" t="s">
        <v>328</v>
      </c>
      <c r="F109" s="13" t="s">
        <v>66</v>
      </c>
      <c r="G109" s="14">
        <v>3222135</v>
      </c>
      <c r="H109" s="6" t="s">
        <v>165</v>
      </c>
      <c r="I109" s="7">
        <f>SUM(I110:I111)</f>
        <v>210000</v>
      </c>
      <c r="J109" s="7">
        <f t="shared" ref="J109:O109" si="38">SUM(J110:J111)</f>
        <v>0</v>
      </c>
      <c r="K109" s="7">
        <f t="shared" si="38"/>
        <v>0</v>
      </c>
      <c r="L109" s="7">
        <f t="shared" si="38"/>
        <v>20000</v>
      </c>
      <c r="M109" s="7">
        <f t="shared" si="38"/>
        <v>230000</v>
      </c>
      <c r="N109" s="7">
        <f t="shared" si="38"/>
        <v>287500</v>
      </c>
      <c r="O109" s="7">
        <f t="shared" si="38"/>
        <v>287500</v>
      </c>
      <c r="P109" s="9" t="s">
        <v>59</v>
      </c>
    </row>
    <row r="110" spans="1:16" ht="24.95" customHeight="1" x14ac:dyDescent="0.25">
      <c r="A110" s="15"/>
      <c r="B110" s="16"/>
      <c r="C110" s="17"/>
      <c r="D110" s="17"/>
      <c r="E110" s="17"/>
      <c r="F110" s="17"/>
      <c r="G110" s="18"/>
      <c r="H110" s="2" t="s">
        <v>166</v>
      </c>
      <c r="I110" s="8">
        <v>150000</v>
      </c>
      <c r="J110" s="8">
        <v>0</v>
      </c>
      <c r="K110" s="8">
        <v>0</v>
      </c>
      <c r="L110" s="8">
        <v>30000</v>
      </c>
      <c r="M110" s="8">
        <f t="shared" ref="M110:M111" si="39">SUM(I110:L110)</f>
        <v>180000</v>
      </c>
      <c r="N110" s="8">
        <f t="shared" ref="N110:N113" si="40">M110*1.25</f>
        <v>225000</v>
      </c>
      <c r="O110" s="8">
        <f>N110</f>
        <v>225000</v>
      </c>
      <c r="P110" s="10"/>
    </row>
    <row r="111" spans="1:16" ht="24.95" customHeight="1" x14ac:dyDescent="0.25">
      <c r="A111" s="15"/>
      <c r="B111" s="16"/>
      <c r="C111" s="17"/>
      <c r="D111" s="17"/>
      <c r="E111" s="17"/>
      <c r="F111" s="17"/>
      <c r="G111" s="18"/>
      <c r="H111" s="2" t="s">
        <v>167</v>
      </c>
      <c r="I111" s="8">
        <v>60000</v>
      </c>
      <c r="J111" s="8">
        <v>0</v>
      </c>
      <c r="K111" s="8">
        <v>0</v>
      </c>
      <c r="L111" s="8">
        <v>-10000</v>
      </c>
      <c r="M111" s="8">
        <f t="shared" si="39"/>
        <v>50000</v>
      </c>
      <c r="N111" s="8">
        <f t="shared" si="40"/>
        <v>62500</v>
      </c>
      <c r="O111" s="8">
        <f>N111</f>
        <v>62500</v>
      </c>
      <c r="P111" s="10"/>
    </row>
    <row r="112" spans="1:16" ht="36" x14ac:dyDescent="0.25">
      <c r="A112" s="11" t="s">
        <v>377</v>
      </c>
      <c r="B112" s="12" t="s">
        <v>17</v>
      </c>
      <c r="C112" s="13" t="s">
        <v>58</v>
      </c>
      <c r="D112" s="13"/>
      <c r="E112" s="13"/>
      <c r="F112" s="13"/>
      <c r="G112" s="14">
        <v>3222137</v>
      </c>
      <c r="H112" s="6" t="s">
        <v>168</v>
      </c>
      <c r="I112" s="7">
        <v>140000</v>
      </c>
      <c r="J112" s="7">
        <v>0</v>
      </c>
      <c r="K112" s="7">
        <v>0</v>
      </c>
      <c r="L112" s="7"/>
      <c r="M112" s="7">
        <f>SUM(I112:L112)</f>
        <v>140000</v>
      </c>
      <c r="N112" s="7">
        <f t="shared" si="40"/>
        <v>175000</v>
      </c>
      <c r="O112" s="7">
        <f>N112</f>
        <v>175000</v>
      </c>
      <c r="P112" s="9" t="s">
        <v>59</v>
      </c>
    </row>
    <row r="113" spans="1:16" ht="69.75" customHeight="1" x14ac:dyDescent="0.25">
      <c r="A113" s="11"/>
      <c r="B113" s="12" t="s">
        <v>18</v>
      </c>
      <c r="C113" s="13" t="s">
        <v>169</v>
      </c>
      <c r="D113" s="13" t="s">
        <v>61</v>
      </c>
      <c r="E113" s="62"/>
      <c r="F113" s="13" t="s">
        <v>62</v>
      </c>
      <c r="G113" s="14">
        <v>3222138</v>
      </c>
      <c r="H113" s="6" t="s">
        <v>170</v>
      </c>
      <c r="I113" s="7">
        <v>250000</v>
      </c>
      <c r="J113" s="7">
        <v>0</v>
      </c>
      <c r="K113" s="7">
        <v>0</v>
      </c>
      <c r="L113" s="7"/>
      <c r="M113" s="7">
        <f>SUM(I113:L113)</f>
        <v>250000</v>
      </c>
      <c r="N113" s="7">
        <f t="shared" si="40"/>
        <v>312500</v>
      </c>
      <c r="O113" s="7">
        <f>I113*1.17</f>
        <v>292500</v>
      </c>
      <c r="P113" s="9" t="s">
        <v>59</v>
      </c>
    </row>
    <row r="114" spans="1:16" ht="33.75" customHeight="1" x14ac:dyDescent="0.25">
      <c r="A114" s="11"/>
      <c r="B114" s="12" t="s">
        <v>16</v>
      </c>
      <c r="C114" s="13" t="s">
        <v>60</v>
      </c>
      <c r="D114" s="13" t="s">
        <v>323</v>
      </c>
      <c r="E114" s="13"/>
      <c r="F114" s="13" t="s">
        <v>66</v>
      </c>
      <c r="G114" s="14">
        <v>3222139</v>
      </c>
      <c r="H114" s="6" t="s">
        <v>171</v>
      </c>
      <c r="I114" s="7">
        <f>SUM(I115:I117)</f>
        <v>592000</v>
      </c>
      <c r="J114" s="7">
        <f t="shared" ref="J114:O114" si="41">SUM(J115:J117)</f>
        <v>2000</v>
      </c>
      <c r="K114" s="7">
        <f t="shared" si="41"/>
        <v>0</v>
      </c>
      <c r="L114" s="7">
        <f t="shared" si="41"/>
        <v>0</v>
      </c>
      <c r="M114" s="7">
        <f t="shared" si="41"/>
        <v>594000</v>
      </c>
      <c r="N114" s="7">
        <f t="shared" si="41"/>
        <v>742500</v>
      </c>
      <c r="O114" s="7">
        <f t="shared" si="41"/>
        <v>742500</v>
      </c>
      <c r="P114" s="9"/>
    </row>
    <row r="115" spans="1:16" ht="24.95" customHeight="1" x14ac:dyDescent="0.25">
      <c r="A115" s="15"/>
      <c r="B115" s="16"/>
      <c r="C115" s="17"/>
      <c r="D115" s="17"/>
      <c r="E115" s="17"/>
      <c r="F115" s="17"/>
      <c r="G115" s="18"/>
      <c r="H115" s="2" t="s">
        <v>172</v>
      </c>
      <c r="I115" s="8">
        <v>126000</v>
      </c>
      <c r="J115" s="8">
        <v>0</v>
      </c>
      <c r="K115" s="8">
        <v>0</v>
      </c>
      <c r="L115" s="8"/>
      <c r="M115" s="8">
        <f t="shared" ref="M115:M117" si="42">SUM(I115:L115)</f>
        <v>126000</v>
      </c>
      <c r="N115" s="8">
        <f>M115*1.25</f>
        <v>157500</v>
      </c>
      <c r="O115" s="8">
        <f>N115</f>
        <v>157500</v>
      </c>
      <c r="P115" s="10"/>
    </row>
    <row r="116" spans="1:16" ht="24.95" customHeight="1" x14ac:dyDescent="0.25">
      <c r="A116" s="15"/>
      <c r="B116" s="16"/>
      <c r="C116" s="17"/>
      <c r="D116" s="17"/>
      <c r="E116" s="17"/>
      <c r="F116" s="17"/>
      <c r="G116" s="18"/>
      <c r="H116" s="2" t="s">
        <v>173</v>
      </c>
      <c r="I116" s="8">
        <v>203000</v>
      </c>
      <c r="J116" s="8">
        <v>0</v>
      </c>
      <c r="K116" s="8">
        <v>0</v>
      </c>
      <c r="L116" s="8"/>
      <c r="M116" s="8">
        <f t="shared" si="42"/>
        <v>203000</v>
      </c>
      <c r="N116" s="8">
        <f t="shared" ref="N116:N117" si="43">M116*1.25</f>
        <v>253750</v>
      </c>
      <c r="O116" s="8">
        <f t="shared" ref="O116:O117" si="44">N116</f>
        <v>253750</v>
      </c>
      <c r="P116" s="10"/>
    </row>
    <row r="117" spans="1:16" ht="34.5" customHeight="1" x14ac:dyDescent="0.25">
      <c r="A117" s="19" t="s">
        <v>334</v>
      </c>
      <c r="B117" s="20" t="s">
        <v>16</v>
      </c>
      <c r="C117" s="21" t="s">
        <v>60</v>
      </c>
      <c r="D117" s="21" t="s">
        <v>61</v>
      </c>
      <c r="E117" s="21" t="s">
        <v>324</v>
      </c>
      <c r="F117" s="21" t="s">
        <v>62</v>
      </c>
      <c r="G117" s="22"/>
      <c r="H117" s="23" t="s">
        <v>349</v>
      </c>
      <c r="I117" s="4">
        <v>263000</v>
      </c>
      <c r="J117" s="4">
        <v>2000</v>
      </c>
      <c r="K117" s="4">
        <v>0</v>
      </c>
      <c r="L117" s="4"/>
      <c r="M117" s="4">
        <f t="shared" si="42"/>
        <v>265000</v>
      </c>
      <c r="N117" s="4">
        <f t="shared" si="43"/>
        <v>331250</v>
      </c>
      <c r="O117" s="8">
        <f t="shared" si="44"/>
        <v>331250</v>
      </c>
      <c r="P117" s="24"/>
    </row>
    <row r="118" spans="1:16" ht="24" x14ac:dyDescent="0.25">
      <c r="A118" s="11"/>
      <c r="B118" s="12"/>
      <c r="C118" s="13"/>
      <c r="D118" s="13"/>
      <c r="E118" s="13"/>
      <c r="F118" s="13"/>
      <c r="G118" s="14">
        <v>3222140</v>
      </c>
      <c r="H118" s="6" t="s">
        <v>342</v>
      </c>
      <c r="I118" s="7">
        <f>SUM(I119:I120)</f>
        <v>190000</v>
      </c>
      <c r="J118" s="7">
        <f t="shared" ref="J118:N118" si="45">SUM(J119:J120)</f>
        <v>480000</v>
      </c>
      <c r="K118" s="7">
        <f t="shared" si="45"/>
        <v>0</v>
      </c>
      <c r="L118" s="7">
        <f t="shared" si="45"/>
        <v>0</v>
      </c>
      <c r="M118" s="7">
        <f t="shared" si="45"/>
        <v>670000</v>
      </c>
      <c r="N118" s="7">
        <f t="shared" si="45"/>
        <v>837500</v>
      </c>
      <c r="O118" s="7">
        <f>SUM(O119:O120)</f>
        <v>837500</v>
      </c>
      <c r="P118" s="9" t="s">
        <v>59</v>
      </c>
    </row>
    <row r="119" spans="1:16" ht="36.75" customHeight="1" x14ac:dyDescent="0.25">
      <c r="A119" s="15" t="s">
        <v>335</v>
      </c>
      <c r="B119" s="52" t="s">
        <v>17</v>
      </c>
      <c r="C119" s="17" t="s">
        <v>58</v>
      </c>
      <c r="D119" s="17"/>
      <c r="E119" s="17"/>
      <c r="F119" s="17"/>
      <c r="G119" s="22">
        <v>3222140</v>
      </c>
      <c r="H119" s="63" t="s">
        <v>174</v>
      </c>
      <c r="I119" s="64">
        <v>190000</v>
      </c>
      <c r="J119" s="64">
        <v>0</v>
      </c>
      <c r="K119" s="64">
        <v>0</v>
      </c>
      <c r="L119" s="64"/>
      <c r="M119" s="64">
        <f t="shared" ref="M119:M120" si="46">SUM(I119:L119)</f>
        <v>190000</v>
      </c>
      <c r="N119" s="8">
        <f t="shared" ref="N119:N120" si="47">M119*1.25</f>
        <v>237500</v>
      </c>
      <c r="O119" s="8">
        <f>N119</f>
        <v>237500</v>
      </c>
      <c r="P119" s="10"/>
    </row>
    <row r="120" spans="1:16" ht="37.5" customHeight="1" x14ac:dyDescent="0.25">
      <c r="A120" s="19" t="s">
        <v>343</v>
      </c>
      <c r="B120" s="20" t="s">
        <v>8</v>
      </c>
      <c r="C120" s="21" t="s">
        <v>60</v>
      </c>
      <c r="D120" s="21" t="s">
        <v>61</v>
      </c>
      <c r="E120" s="21" t="s">
        <v>324</v>
      </c>
      <c r="F120" s="21" t="s">
        <v>62</v>
      </c>
      <c r="G120" s="22">
        <v>3222140</v>
      </c>
      <c r="H120" s="23" t="s">
        <v>344</v>
      </c>
      <c r="I120" s="4">
        <v>0</v>
      </c>
      <c r="J120" s="4">
        <v>480000</v>
      </c>
      <c r="K120" s="4">
        <v>0</v>
      </c>
      <c r="L120" s="4"/>
      <c r="M120" s="4">
        <f t="shared" si="46"/>
        <v>480000</v>
      </c>
      <c r="N120" s="4">
        <f t="shared" si="47"/>
        <v>600000</v>
      </c>
      <c r="O120" s="4">
        <f>N120</f>
        <v>600000</v>
      </c>
      <c r="P120" s="24" t="s">
        <v>59</v>
      </c>
    </row>
    <row r="121" spans="1:16" ht="24.95" customHeight="1" x14ac:dyDescent="0.25">
      <c r="A121" s="11"/>
      <c r="B121" s="12"/>
      <c r="C121" s="13"/>
      <c r="D121" s="13"/>
      <c r="E121" s="13"/>
      <c r="F121" s="13"/>
      <c r="G121" s="14">
        <v>32229</v>
      </c>
      <c r="H121" s="6" t="s">
        <v>175</v>
      </c>
      <c r="I121" s="7">
        <f>I122</f>
        <v>270000</v>
      </c>
      <c r="J121" s="7">
        <f t="shared" ref="J121:O121" si="48">J122</f>
        <v>0</v>
      </c>
      <c r="K121" s="7">
        <f t="shared" si="48"/>
        <v>0</v>
      </c>
      <c r="L121" s="7">
        <f t="shared" si="48"/>
        <v>0</v>
      </c>
      <c r="M121" s="7">
        <f t="shared" si="48"/>
        <v>270000</v>
      </c>
      <c r="N121" s="7">
        <f t="shared" si="48"/>
        <v>337500</v>
      </c>
      <c r="O121" s="7">
        <f t="shared" si="48"/>
        <v>270000</v>
      </c>
      <c r="P121" s="9"/>
    </row>
    <row r="122" spans="1:16" ht="35.25" customHeight="1" x14ac:dyDescent="0.25">
      <c r="A122" s="32" t="s">
        <v>378</v>
      </c>
      <c r="B122" s="33" t="s">
        <v>19</v>
      </c>
      <c r="C122" s="34" t="s">
        <v>60</v>
      </c>
      <c r="D122" s="34" t="s">
        <v>61</v>
      </c>
      <c r="E122" s="34" t="s">
        <v>328</v>
      </c>
      <c r="F122" s="34" t="s">
        <v>62</v>
      </c>
      <c r="G122" s="35">
        <v>3222921</v>
      </c>
      <c r="H122" s="36" t="s">
        <v>176</v>
      </c>
      <c r="I122" s="3">
        <v>270000</v>
      </c>
      <c r="J122" s="3">
        <v>0</v>
      </c>
      <c r="K122" s="3">
        <v>0</v>
      </c>
      <c r="L122" s="3"/>
      <c r="M122" s="3">
        <f>SUM(I122:L122)</f>
        <v>270000</v>
      </c>
      <c r="N122" s="3">
        <f>M122*1.25</f>
        <v>337500</v>
      </c>
      <c r="O122" s="3">
        <f>M122</f>
        <v>270000</v>
      </c>
      <c r="P122" s="37" t="s">
        <v>59</v>
      </c>
    </row>
    <row r="123" spans="1:16" ht="24.95" customHeight="1" x14ac:dyDescent="0.25">
      <c r="A123" s="25"/>
      <c r="B123" s="26"/>
      <c r="C123" s="27"/>
      <c r="D123" s="27"/>
      <c r="E123" s="27"/>
      <c r="F123" s="27"/>
      <c r="G123" s="28">
        <v>3223</v>
      </c>
      <c r="H123" s="29" t="s">
        <v>177</v>
      </c>
      <c r="I123" s="30">
        <f>SUM(I124:I127)</f>
        <v>1610000</v>
      </c>
      <c r="J123" s="30">
        <f t="shared" ref="J123:O123" si="49">SUM(J124:J127)</f>
        <v>0</v>
      </c>
      <c r="K123" s="30">
        <f t="shared" si="49"/>
        <v>0</v>
      </c>
      <c r="L123" s="30">
        <f t="shared" si="49"/>
        <v>0</v>
      </c>
      <c r="M123" s="30">
        <f t="shared" si="49"/>
        <v>1610000</v>
      </c>
      <c r="N123" s="30">
        <f t="shared" si="49"/>
        <v>2012500</v>
      </c>
      <c r="O123" s="30">
        <f t="shared" si="49"/>
        <v>1883700</v>
      </c>
      <c r="P123" s="65"/>
    </row>
    <row r="124" spans="1:16" s="107" customFormat="1" ht="24.95" customHeight="1" x14ac:dyDescent="0.25">
      <c r="A124" s="32"/>
      <c r="B124" s="33"/>
      <c r="C124" s="34"/>
      <c r="D124" s="34"/>
      <c r="E124" s="34"/>
      <c r="F124" s="34"/>
      <c r="G124" s="35">
        <v>32231</v>
      </c>
      <c r="H124" s="36" t="s">
        <v>178</v>
      </c>
      <c r="I124" s="3">
        <v>290000</v>
      </c>
      <c r="J124" s="3">
        <v>0</v>
      </c>
      <c r="K124" s="3">
        <v>0</v>
      </c>
      <c r="L124" s="3"/>
      <c r="M124" s="3">
        <f t="shared" ref="M124:M127" si="50">SUM(I124:L124)</f>
        <v>290000</v>
      </c>
      <c r="N124" s="3">
        <f t="shared" ref="N124:N127" si="51">M124*1.25</f>
        <v>362500</v>
      </c>
      <c r="O124" s="3">
        <f>I124*1.17</f>
        <v>339300</v>
      </c>
      <c r="P124" s="37"/>
    </row>
    <row r="125" spans="1:16" s="107" customFormat="1" ht="24.95" customHeight="1" x14ac:dyDescent="0.25">
      <c r="A125" s="32"/>
      <c r="B125" s="33"/>
      <c r="C125" s="34"/>
      <c r="D125" s="34"/>
      <c r="E125" s="34"/>
      <c r="F125" s="34"/>
      <c r="G125" s="35">
        <v>32231</v>
      </c>
      <c r="H125" s="36" t="s">
        <v>179</v>
      </c>
      <c r="I125" s="3">
        <v>350000</v>
      </c>
      <c r="J125" s="3">
        <v>0</v>
      </c>
      <c r="K125" s="3">
        <v>0</v>
      </c>
      <c r="L125" s="3"/>
      <c r="M125" s="3">
        <f t="shared" si="50"/>
        <v>350000</v>
      </c>
      <c r="N125" s="3">
        <f t="shared" si="51"/>
        <v>437500</v>
      </c>
      <c r="O125" s="3">
        <f>I125*1.17</f>
        <v>409500</v>
      </c>
      <c r="P125" s="66" t="s">
        <v>182</v>
      </c>
    </row>
    <row r="126" spans="1:16" s="107" customFormat="1" ht="24.95" customHeight="1" x14ac:dyDescent="0.25">
      <c r="A126" s="32"/>
      <c r="B126" s="33"/>
      <c r="C126" s="34"/>
      <c r="D126" s="34"/>
      <c r="E126" s="34"/>
      <c r="F126" s="34"/>
      <c r="G126" s="35">
        <v>32233</v>
      </c>
      <c r="H126" s="36" t="s">
        <v>180</v>
      </c>
      <c r="I126" s="3">
        <v>590000</v>
      </c>
      <c r="J126" s="3">
        <v>0</v>
      </c>
      <c r="K126" s="3">
        <v>0</v>
      </c>
      <c r="L126" s="3"/>
      <c r="M126" s="3">
        <f t="shared" si="50"/>
        <v>590000</v>
      </c>
      <c r="N126" s="3">
        <f t="shared" si="51"/>
        <v>737500</v>
      </c>
      <c r="O126" s="3">
        <f>I126*1.17</f>
        <v>690300</v>
      </c>
      <c r="P126" s="66" t="s">
        <v>182</v>
      </c>
    </row>
    <row r="127" spans="1:16" s="107" customFormat="1" ht="38.25" customHeight="1" x14ac:dyDescent="0.25">
      <c r="A127" s="67"/>
      <c r="B127" s="33" t="s">
        <v>329</v>
      </c>
      <c r="C127" s="36" t="s">
        <v>60</v>
      </c>
      <c r="D127" s="36" t="s">
        <v>323</v>
      </c>
      <c r="E127" s="36"/>
      <c r="F127" s="36" t="s">
        <v>66</v>
      </c>
      <c r="G127" s="35">
        <v>32234</v>
      </c>
      <c r="H127" s="36" t="s">
        <v>181</v>
      </c>
      <c r="I127" s="68">
        <v>380000</v>
      </c>
      <c r="J127" s="68">
        <v>0</v>
      </c>
      <c r="K127" s="68">
        <v>0</v>
      </c>
      <c r="L127" s="68"/>
      <c r="M127" s="68">
        <f t="shared" si="50"/>
        <v>380000</v>
      </c>
      <c r="N127" s="68">
        <f t="shared" si="51"/>
        <v>475000</v>
      </c>
      <c r="O127" s="3">
        <f>I127*1.17</f>
        <v>444600</v>
      </c>
      <c r="P127" s="66" t="s">
        <v>182</v>
      </c>
    </row>
    <row r="128" spans="1:16" ht="36" x14ac:dyDescent="0.25">
      <c r="A128" s="25"/>
      <c r="B128" s="26"/>
      <c r="C128" s="27"/>
      <c r="D128" s="27"/>
      <c r="E128" s="27"/>
      <c r="F128" s="27"/>
      <c r="G128" s="28">
        <v>3224236</v>
      </c>
      <c r="H128" s="29" t="s">
        <v>183</v>
      </c>
      <c r="I128" s="30">
        <f>I129+I139+I143+I146+I152</f>
        <v>1249000</v>
      </c>
      <c r="J128" s="30">
        <f t="shared" ref="J128:O128" si="52">J129+J139+J143+J146+J152</f>
        <v>0</v>
      </c>
      <c r="K128" s="30">
        <f t="shared" si="52"/>
        <v>0</v>
      </c>
      <c r="L128" s="30">
        <f t="shared" si="52"/>
        <v>0</v>
      </c>
      <c r="M128" s="30">
        <f t="shared" si="52"/>
        <v>1249000</v>
      </c>
      <c r="N128" s="30">
        <f t="shared" si="52"/>
        <v>1561250</v>
      </c>
      <c r="O128" s="30">
        <f t="shared" si="52"/>
        <v>1249000</v>
      </c>
      <c r="P128" s="39"/>
    </row>
    <row r="129" spans="1:16" ht="24.95" customHeight="1" x14ac:dyDescent="0.25">
      <c r="A129" s="11" t="s">
        <v>336</v>
      </c>
      <c r="B129" s="12" t="s">
        <v>184</v>
      </c>
      <c r="C129" s="13" t="s">
        <v>60</v>
      </c>
      <c r="D129" s="13" t="s">
        <v>61</v>
      </c>
      <c r="E129" s="62" t="s">
        <v>324</v>
      </c>
      <c r="F129" s="13" t="s">
        <v>62</v>
      </c>
      <c r="G129" s="14">
        <v>3224236</v>
      </c>
      <c r="H129" s="6" t="s">
        <v>185</v>
      </c>
      <c r="I129" s="7">
        <f>SUM(I130:I138)</f>
        <v>470000</v>
      </c>
      <c r="J129" s="7">
        <f t="shared" ref="J129:O129" si="53">SUM(J130:J138)</f>
        <v>0</v>
      </c>
      <c r="K129" s="7">
        <f t="shared" si="53"/>
        <v>0</v>
      </c>
      <c r="L129" s="7">
        <f t="shared" si="53"/>
        <v>0</v>
      </c>
      <c r="M129" s="7">
        <f t="shared" si="53"/>
        <v>470000</v>
      </c>
      <c r="N129" s="7">
        <f t="shared" si="53"/>
        <v>587500</v>
      </c>
      <c r="O129" s="7">
        <f t="shared" si="53"/>
        <v>470000</v>
      </c>
      <c r="P129" s="9" t="s">
        <v>59</v>
      </c>
    </row>
    <row r="130" spans="1:16" ht="24.95" customHeight="1" x14ac:dyDescent="0.25">
      <c r="A130" s="15"/>
      <c r="B130" s="16"/>
      <c r="C130" s="17"/>
      <c r="D130" s="17"/>
      <c r="E130" s="17"/>
      <c r="F130" s="17"/>
      <c r="G130" s="18"/>
      <c r="H130" s="2" t="s">
        <v>186</v>
      </c>
      <c r="I130" s="8">
        <v>35000</v>
      </c>
      <c r="J130" s="8">
        <v>-7000</v>
      </c>
      <c r="K130" s="8">
        <v>0</v>
      </c>
      <c r="L130" s="8">
        <v>-8000</v>
      </c>
      <c r="M130" s="8">
        <f t="shared" ref="M130:M138" si="54">SUM(I130:L130)</f>
        <v>20000</v>
      </c>
      <c r="N130" s="4">
        <f t="shared" ref="N130:N138" si="55">M130*1.25</f>
        <v>25000</v>
      </c>
      <c r="O130" s="8">
        <f>M130</f>
        <v>20000</v>
      </c>
      <c r="P130" s="10"/>
    </row>
    <row r="131" spans="1:16" ht="41.25" customHeight="1" x14ac:dyDescent="0.25">
      <c r="A131" s="15"/>
      <c r="B131" s="16"/>
      <c r="C131" s="17"/>
      <c r="D131" s="17"/>
      <c r="E131" s="17"/>
      <c r="F131" s="17"/>
      <c r="G131" s="18"/>
      <c r="H131" s="2" t="s">
        <v>354</v>
      </c>
      <c r="I131" s="8">
        <v>102000</v>
      </c>
      <c r="J131" s="8">
        <v>74000</v>
      </c>
      <c r="K131" s="8">
        <v>0</v>
      </c>
      <c r="L131" s="8">
        <v>-26000</v>
      </c>
      <c r="M131" s="8">
        <f t="shared" si="54"/>
        <v>150000</v>
      </c>
      <c r="N131" s="4">
        <f t="shared" si="55"/>
        <v>187500</v>
      </c>
      <c r="O131" s="8">
        <f t="shared" ref="O131:O138" si="56">M131</f>
        <v>150000</v>
      </c>
      <c r="P131" s="10"/>
    </row>
    <row r="132" spans="1:16" ht="48" x14ac:dyDescent="0.25">
      <c r="A132" s="15"/>
      <c r="B132" s="16"/>
      <c r="C132" s="17"/>
      <c r="D132" s="17"/>
      <c r="E132" s="17"/>
      <c r="F132" s="17"/>
      <c r="G132" s="18"/>
      <c r="H132" s="2" t="s">
        <v>355</v>
      </c>
      <c r="I132" s="8">
        <v>80000</v>
      </c>
      <c r="J132" s="8">
        <v>-20500</v>
      </c>
      <c r="K132" s="8">
        <v>0</v>
      </c>
      <c r="L132" s="8">
        <v>18500</v>
      </c>
      <c r="M132" s="8">
        <f t="shared" si="54"/>
        <v>78000</v>
      </c>
      <c r="N132" s="4">
        <f t="shared" si="55"/>
        <v>97500</v>
      </c>
      <c r="O132" s="8">
        <f t="shared" si="56"/>
        <v>78000</v>
      </c>
      <c r="P132" s="10"/>
    </row>
    <row r="133" spans="1:16" ht="24" x14ac:dyDescent="0.25">
      <c r="A133" s="15"/>
      <c r="B133" s="16"/>
      <c r="C133" s="17"/>
      <c r="D133" s="17"/>
      <c r="E133" s="17"/>
      <c r="F133" s="17"/>
      <c r="G133" s="18"/>
      <c r="H133" s="2" t="s">
        <v>356</v>
      </c>
      <c r="I133" s="8">
        <v>0</v>
      </c>
      <c r="J133" s="8">
        <v>88500</v>
      </c>
      <c r="K133" s="8">
        <v>0</v>
      </c>
      <c r="L133" s="8">
        <v>16500</v>
      </c>
      <c r="M133" s="8">
        <f t="shared" si="54"/>
        <v>105000</v>
      </c>
      <c r="N133" s="4">
        <f t="shared" si="55"/>
        <v>131250</v>
      </c>
      <c r="O133" s="8">
        <f t="shared" si="56"/>
        <v>105000</v>
      </c>
      <c r="P133" s="10"/>
    </row>
    <row r="134" spans="1:16" ht="24.95" customHeight="1" x14ac:dyDescent="0.25">
      <c r="A134" s="15"/>
      <c r="B134" s="16"/>
      <c r="C134" s="17"/>
      <c r="D134" s="17"/>
      <c r="E134" s="17"/>
      <c r="F134" s="17"/>
      <c r="G134" s="18"/>
      <c r="H134" s="2" t="s">
        <v>187</v>
      </c>
      <c r="I134" s="8">
        <v>28000</v>
      </c>
      <c r="J134" s="8">
        <v>-28000</v>
      </c>
      <c r="K134" s="8">
        <v>0</v>
      </c>
      <c r="L134" s="8">
        <v>0</v>
      </c>
      <c r="M134" s="8">
        <f t="shared" si="54"/>
        <v>0</v>
      </c>
      <c r="N134" s="4">
        <f t="shared" si="55"/>
        <v>0</v>
      </c>
      <c r="O134" s="8">
        <f t="shared" si="56"/>
        <v>0</v>
      </c>
      <c r="P134" s="10"/>
    </row>
    <row r="135" spans="1:16" ht="24.95" customHeight="1" x14ac:dyDescent="0.25">
      <c r="A135" s="15"/>
      <c r="B135" s="16"/>
      <c r="C135" s="17"/>
      <c r="D135" s="17"/>
      <c r="E135" s="17"/>
      <c r="F135" s="17"/>
      <c r="G135" s="18"/>
      <c r="H135" s="2" t="s">
        <v>188</v>
      </c>
      <c r="I135" s="8">
        <v>60000</v>
      </c>
      <c r="J135" s="8">
        <v>-60000</v>
      </c>
      <c r="K135" s="8">
        <v>0</v>
      </c>
      <c r="L135" s="8">
        <v>0</v>
      </c>
      <c r="M135" s="8">
        <f t="shared" si="54"/>
        <v>0</v>
      </c>
      <c r="N135" s="4">
        <f t="shared" si="55"/>
        <v>0</v>
      </c>
      <c r="O135" s="8">
        <f t="shared" si="56"/>
        <v>0</v>
      </c>
      <c r="P135" s="10"/>
    </row>
    <row r="136" spans="1:16" ht="24.95" customHeight="1" x14ac:dyDescent="0.25">
      <c r="A136" s="15"/>
      <c r="B136" s="16"/>
      <c r="C136" s="17"/>
      <c r="D136" s="17"/>
      <c r="E136" s="17"/>
      <c r="F136" s="17"/>
      <c r="G136" s="18"/>
      <c r="H136" s="2" t="s">
        <v>189</v>
      </c>
      <c r="I136" s="8">
        <v>47000</v>
      </c>
      <c r="J136" s="8">
        <v>-47000</v>
      </c>
      <c r="K136" s="8">
        <v>0</v>
      </c>
      <c r="L136" s="8">
        <v>0</v>
      </c>
      <c r="M136" s="8">
        <f t="shared" si="54"/>
        <v>0</v>
      </c>
      <c r="N136" s="4">
        <f t="shared" si="55"/>
        <v>0</v>
      </c>
      <c r="O136" s="8">
        <f t="shared" si="56"/>
        <v>0</v>
      </c>
      <c r="P136" s="10"/>
    </row>
    <row r="137" spans="1:16" ht="24.95" customHeight="1" x14ac:dyDescent="0.25">
      <c r="A137" s="15"/>
      <c r="B137" s="16"/>
      <c r="C137" s="17"/>
      <c r="D137" s="17"/>
      <c r="E137" s="17"/>
      <c r="F137" s="17"/>
      <c r="G137" s="18"/>
      <c r="H137" s="2" t="s">
        <v>357</v>
      </c>
      <c r="I137" s="8">
        <v>0</v>
      </c>
      <c r="J137" s="8">
        <v>10000</v>
      </c>
      <c r="K137" s="8">
        <v>0</v>
      </c>
      <c r="L137" s="8">
        <v>0</v>
      </c>
      <c r="M137" s="8">
        <f t="shared" si="54"/>
        <v>10000</v>
      </c>
      <c r="N137" s="4">
        <f t="shared" si="55"/>
        <v>12500</v>
      </c>
      <c r="O137" s="8">
        <f t="shared" si="56"/>
        <v>10000</v>
      </c>
      <c r="P137" s="10"/>
    </row>
    <row r="138" spans="1:16" ht="24.95" customHeight="1" x14ac:dyDescent="0.25">
      <c r="A138" s="15"/>
      <c r="B138" s="16"/>
      <c r="C138" s="17"/>
      <c r="D138" s="17"/>
      <c r="E138" s="17"/>
      <c r="F138" s="17"/>
      <c r="G138" s="18"/>
      <c r="H138" s="2" t="s">
        <v>190</v>
      </c>
      <c r="I138" s="8">
        <v>118000</v>
      </c>
      <c r="J138" s="8">
        <v>-10000</v>
      </c>
      <c r="K138" s="8">
        <v>0</v>
      </c>
      <c r="L138" s="8">
        <v>-1000</v>
      </c>
      <c r="M138" s="8">
        <f t="shared" si="54"/>
        <v>107000</v>
      </c>
      <c r="N138" s="4">
        <f t="shared" si="55"/>
        <v>133750</v>
      </c>
      <c r="O138" s="8">
        <f t="shared" si="56"/>
        <v>107000</v>
      </c>
      <c r="P138" s="10"/>
    </row>
    <row r="139" spans="1:16" ht="24.95" customHeight="1" x14ac:dyDescent="0.25">
      <c r="A139" s="11"/>
      <c r="B139" s="12" t="s">
        <v>20</v>
      </c>
      <c r="C139" s="13" t="s">
        <v>60</v>
      </c>
      <c r="D139" s="13" t="s">
        <v>61</v>
      </c>
      <c r="E139" s="62" t="s">
        <v>327</v>
      </c>
      <c r="F139" s="13" t="s">
        <v>62</v>
      </c>
      <c r="G139" s="14">
        <v>3224236</v>
      </c>
      <c r="H139" s="6" t="s">
        <v>191</v>
      </c>
      <c r="I139" s="7">
        <f>SUM(I140:I142)</f>
        <v>230000</v>
      </c>
      <c r="J139" s="7">
        <f t="shared" ref="J139:O139" si="57">SUM(J140:J142)</f>
        <v>0</v>
      </c>
      <c r="K139" s="7">
        <f t="shared" si="57"/>
        <v>0</v>
      </c>
      <c r="L139" s="7">
        <f t="shared" si="57"/>
        <v>0</v>
      </c>
      <c r="M139" s="7">
        <f t="shared" si="57"/>
        <v>230000</v>
      </c>
      <c r="N139" s="7">
        <f t="shared" si="57"/>
        <v>287500</v>
      </c>
      <c r="O139" s="7">
        <f t="shared" si="57"/>
        <v>230000</v>
      </c>
      <c r="P139" s="9" t="s">
        <v>59</v>
      </c>
    </row>
    <row r="140" spans="1:16" ht="24.95" customHeight="1" x14ac:dyDescent="0.25">
      <c r="A140" s="15"/>
      <c r="B140" s="16"/>
      <c r="C140" s="17"/>
      <c r="D140" s="17"/>
      <c r="E140" s="17"/>
      <c r="F140" s="17"/>
      <c r="G140" s="18"/>
      <c r="H140" s="2" t="s">
        <v>192</v>
      </c>
      <c r="I140" s="8">
        <v>90000</v>
      </c>
      <c r="J140" s="8">
        <v>0</v>
      </c>
      <c r="K140" s="8">
        <v>0</v>
      </c>
      <c r="L140" s="8">
        <v>0</v>
      </c>
      <c r="M140" s="8">
        <f t="shared" ref="M140:M142" si="58">SUM(I140:L140)</f>
        <v>90000</v>
      </c>
      <c r="N140" s="64">
        <f>M140*1.25</f>
        <v>112500</v>
      </c>
      <c r="O140" s="8">
        <f>M140</f>
        <v>90000</v>
      </c>
      <c r="P140" s="10"/>
    </row>
    <row r="141" spans="1:16" ht="24.95" customHeight="1" x14ac:dyDescent="0.25">
      <c r="A141" s="15"/>
      <c r="B141" s="16"/>
      <c r="C141" s="17"/>
      <c r="D141" s="17"/>
      <c r="E141" s="17"/>
      <c r="F141" s="17"/>
      <c r="G141" s="18"/>
      <c r="H141" s="2" t="s">
        <v>193</v>
      </c>
      <c r="I141" s="8">
        <v>90000</v>
      </c>
      <c r="J141" s="8">
        <v>0</v>
      </c>
      <c r="K141" s="8">
        <v>0</v>
      </c>
      <c r="L141" s="8">
        <v>0</v>
      </c>
      <c r="M141" s="8">
        <f t="shared" si="58"/>
        <v>90000</v>
      </c>
      <c r="N141" s="64">
        <f t="shared" ref="N141:N145" si="59">M141*1.25</f>
        <v>112500</v>
      </c>
      <c r="O141" s="8">
        <f t="shared" ref="O141:O142" si="60">M141</f>
        <v>90000</v>
      </c>
      <c r="P141" s="10"/>
    </row>
    <row r="142" spans="1:16" ht="24.95" customHeight="1" x14ac:dyDescent="0.25">
      <c r="A142" s="15"/>
      <c r="B142" s="16"/>
      <c r="C142" s="17"/>
      <c r="D142" s="17"/>
      <c r="E142" s="17"/>
      <c r="F142" s="17"/>
      <c r="G142" s="18"/>
      <c r="H142" s="2" t="s">
        <v>194</v>
      </c>
      <c r="I142" s="8">
        <v>50000</v>
      </c>
      <c r="J142" s="8">
        <v>0</v>
      </c>
      <c r="K142" s="8">
        <v>0</v>
      </c>
      <c r="L142" s="8">
        <v>0</v>
      </c>
      <c r="M142" s="8">
        <f t="shared" si="58"/>
        <v>50000</v>
      </c>
      <c r="N142" s="64">
        <f t="shared" si="59"/>
        <v>62500</v>
      </c>
      <c r="O142" s="8">
        <f t="shared" si="60"/>
        <v>50000</v>
      </c>
      <c r="P142" s="10"/>
    </row>
    <row r="143" spans="1:16" ht="39" customHeight="1" x14ac:dyDescent="0.25">
      <c r="A143" s="11" t="s">
        <v>337</v>
      </c>
      <c r="B143" s="12" t="s">
        <v>20</v>
      </c>
      <c r="C143" s="13" t="s">
        <v>58</v>
      </c>
      <c r="D143" s="13"/>
      <c r="E143" s="13"/>
      <c r="F143" s="13"/>
      <c r="G143" s="14">
        <v>3224236</v>
      </c>
      <c r="H143" s="6" t="s">
        <v>395</v>
      </c>
      <c r="I143" s="7">
        <f>SUM(I144:I145)</f>
        <v>199000</v>
      </c>
      <c r="J143" s="7">
        <f t="shared" ref="J143:O143" si="61">SUM(J144:J145)</f>
        <v>0</v>
      </c>
      <c r="K143" s="7">
        <f t="shared" si="61"/>
        <v>0</v>
      </c>
      <c r="L143" s="7">
        <f t="shared" si="61"/>
        <v>0</v>
      </c>
      <c r="M143" s="7">
        <f t="shared" si="61"/>
        <v>199000</v>
      </c>
      <c r="N143" s="7">
        <f t="shared" si="61"/>
        <v>248750</v>
      </c>
      <c r="O143" s="7">
        <f t="shared" si="61"/>
        <v>199000</v>
      </c>
      <c r="P143" s="9" t="s">
        <v>59</v>
      </c>
    </row>
    <row r="144" spans="1:16" ht="24.95" customHeight="1" x14ac:dyDescent="0.25">
      <c r="A144" s="114"/>
      <c r="B144" s="101"/>
      <c r="C144" s="102"/>
      <c r="D144" s="102"/>
      <c r="E144" s="102"/>
      <c r="F144" s="102"/>
      <c r="G144" s="103"/>
      <c r="H144" s="23" t="s">
        <v>195</v>
      </c>
      <c r="I144" s="4">
        <v>165000</v>
      </c>
      <c r="J144" s="4">
        <v>0</v>
      </c>
      <c r="K144" s="4">
        <v>0</v>
      </c>
      <c r="L144" s="4">
        <v>0</v>
      </c>
      <c r="M144" s="4">
        <f t="shared" ref="M144:M145" si="62">SUM(I144:L144)</f>
        <v>165000</v>
      </c>
      <c r="N144" s="4">
        <f t="shared" si="59"/>
        <v>206250</v>
      </c>
      <c r="O144" s="4">
        <f>M144</f>
        <v>165000</v>
      </c>
      <c r="P144" s="24"/>
    </row>
    <row r="145" spans="1:16" ht="24.95" customHeight="1" x14ac:dyDescent="0.25">
      <c r="A145" s="114"/>
      <c r="B145" s="101"/>
      <c r="C145" s="102"/>
      <c r="D145" s="102"/>
      <c r="E145" s="102"/>
      <c r="F145" s="102"/>
      <c r="G145" s="103"/>
      <c r="H145" s="23" t="s">
        <v>396</v>
      </c>
      <c r="I145" s="4">
        <v>34000</v>
      </c>
      <c r="J145" s="4">
        <v>0</v>
      </c>
      <c r="K145" s="4">
        <v>0</v>
      </c>
      <c r="L145" s="4">
        <v>0</v>
      </c>
      <c r="M145" s="4">
        <f t="shared" si="62"/>
        <v>34000</v>
      </c>
      <c r="N145" s="4">
        <f t="shared" si="59"/>
        <v>42500</v>
      </c>
      <c r="O145" s="4">
        <f>M145</f>
        <v>34000</v>
      </c>
      <c r="P145" s="24"/>
    </row>
    <row r="146" spans="1:16" ht="24.95" customHeight="1" x14ac:dyDescent="0.25">
      <c r="A146" s="11"/>
      <c r="B146" s="12" t="s">
        <v>20</v>
      </c>
      <c r="C146" s="13" t="s">
        <v>60</v>
      </c>
      <c r="D146" s="13" t="s">
        <v>61</v>
      </c>
      <c r="E146" s="62" t="s">
        <v>327</v>
      </c>
      <c r="F146" s="13" t="s">
        <v>62</v>
      </c>
      <c r="G146" s="14">
        <v>3224236</v>
      </c>
      <c r="H146" s="6" t="s">
        <v>196</v>
      </c>
      <c r="I146" s="7">
        <f>SUM(I147:I151)</f>
        <v>300000</v>
      </c>
      <c r="J146" s="7">
        <f t="shared" ref="J146:O146" si="63">SUM(J147:J151)</f>
        <v>0</v>
      </c>
      <c r="K146" s="7">
        <f t="shared" si="63"/>
        <v>0</v>
      </c>
      <c r="L146" s="7">
        <f t="shared" si="63"/>
        <v>0</v>
      </c>
      <c r="M146" s="7">
        <f t="shared" si="63"/>
        <v>300000</v>
      </c>
      <c r="N146" s="7">
        <f t="shared" si="63"/>
        <v>375000</v>
      </c>
      <c r="O146" s="7">
        <f t="shared" si="63"/>
        <v>300000</v>
      </c>
      <c r="P146" s="9" t="s">
        <v>59</v>
      </c>
    </row>
    <row r="147" spans="1:16" ht="24.95" customHeight="1" x14ac:dyDescent="0.25">
      <c r="A147" s="32"/>
      <c r="B147" s="33"/>
      <c r="C147" s="34"/>
      <c r="D147" s="34"/>
      <c r="E147" s="34"/>
      <c r="F147" s="34"/>
      <c r="G147" s="35"/>
      <c r="H147" s="36" t="s">
        <v>197</v>
      </c>
      <c r="I147" s="3">
        <v>16000</v>
      </c>
      <c r="J147" s="3">
        <v>0</v>
      </c>
      <c r="K147" s="3">
        <v>0</v>
      </c>
      <c r="L147" s="3">
        <v>0</v>
      </c>
      <c r="M147" s="3">
        <f t="shared" ref="M147:M151" si="64">SUM(I147:L147)</f>
        <v>16000</v>
      </c>
      <c r="N147" s="3">
        <f t="shared" ref="N147:N152" si="65">M147*1.25</f>
        <v>20000</v>
      </c>
      <c r="O147" s="3">
        <f t="shared" ref="O147:O152" si="66">I147</f>
        <v>16000</v>
      </c>
      <c r="P147" s="37"/>
    </row>
    <row r="148" spans="1:16" ht="24.95" customHeight="1" x14ac:dyDescent="0.25">
      <c r="A148" s="32"/>
      <c r="B148" s="33"/>
      <c r="C148" s="34"/>
      <c r="D148" s="34"/>
      <c r="E148" s="34"/>
      <c r="F148" s="34"/>
      <c r="G148" s="35"/>
      <c r="H148" s="36" t="s">
        <v>198</v>
      </c>
      <c r="I148" s="3">
        <v>35000</v>
      </c>
      <c r="J148" s="3">
        <v>0</v>
      </c>
      <c r="K148" s="3">
        <v>0</v>
      </c>
      <c r="L148" s="3">
        <v>0</v>
      </c>
      <c r="M148" s="3">
        <f t="shared" si="64"/>
        <v>35000</v>
      </c>
      <c r="N148" s="3">
        <f t="shared" si="65"/>
        <v>43750</v>
      </c>
      <c r="O148" s="3">
        <f t="shared" si="66"/>
        <v>35000</v>
      </c>
      <c r="P148" s="37"/>
    </row>
    <row r="149" spans="1:16" ht="24.95" customHeight="1" x14ac:dyDescent="0.25">
      <c r="A149" s="32"/>
      <c r="B149" s="33"/>
      <c r="C149" s="34"/>
      <c r="D149" s="34"/>
      <c r="E149" s="34"/>
      <c r="F149" s="34"/>
      <c r="G149" s="35"/>
      <c r="H149" s="36" t="s">
        <v>199</v>
      </c>
      <c r="I149" s="3">
        <v>33000</v>
      </c>
      <c r="J149" s="3">
        <v>0</v>
      </c>
      <c r="K149" s="3">
        <v>0</v>
      </c>
      <c r="L149" s="3">
        <v>0</v>
      </c>
      <c r="M149" s="3">
        <f t="shared" si="64"/>
        <v>33000</v>
      </c>
      <c r="N149" s="3">
        <f t="shared" si="65"/>
        <v>41250</v>
      </c>
      <c r="O149" s="3">
        <f t="shared" si="66"/>
        <v>33000</v>
      </c>
      <c r="P149" s="37"/>
    </row>
    <row r="150" spans="1:16" ht="24.95" customHeight="1" x14ac:dyDescent="0.25">
      <c r="A150" s="32"/>
      <c r="B150" s="33"/>
      <c r="C150" s="34"/>
      <c r="D150" s="34"/>
      <c r="E150" s="34"/>
      <c r="F150" s="34"/>
      <c r="G150" s="35"/>
      <c r="H150" s="36" t="s">
        <v>200</v>
      </c>
      <c r="I150" s="3">
        <v>46000</v>
      </c>
      <c r="J150" s="3">
        <v>0</v>
      </c>
      <c r="K150" s="3">
        <v>0</v>
      </c>
      <c r="L150" s="3">
        <v>0</v>
      </c>
      <c r="M150" s="3">
        <f t="shared" si="64"/>
        <v>46000</v>
      </c>
      <c r="N150" s="3">
        <f t="shared" si="65"/>
        <v>57500</v>
      </c>
      <c r="O150" s="3">
        <f t="shared" si="66"/>
        <v>46000</v>
      </c>
      <c r="P150" s="37"/>
    </row>
    <row r="151" spans="1:16" ht="84" x14ac:dyDescent="0.25">
      <c r="A151" s="32"/>
      <c r="B151" s="33"/>
      <c r="C151" s="34"/>
      <c r="D151" s="34"/>
      <c r="E151" s="34"/>
      <c r="F151" s="34"/>
      <c r="G151" s="35"/>
      <c r="H151" s="36" t="s">
        <v>201</v>
      </c>
      <c r="I151" s="3">
        <v>170000</v>
      </c>
      <c r="J151" s="3">
        <v>0</v>
      </c>
      <c r="K151" s="3">
        <v>0</v>
      </c>
      <c r="L151" s="3">
        <v>0</v>
      </c>
      <c r="M151" s="3">
        <f t="shared" si="64"/>
        <v>170000</v>
      </c>
      <c r="N151" s="3">
        <f t="shared" si="65"/>
        <v>212500</v>
      </c>
      <c r="O151" s="3">
        <f t="shared" si="66"/>
        <v>170000</v>
      </c>
      <c r="P151" s="37"/>
    </row>
    <row r="152" spans="1:16" ht="24.95" customHeight="1" x14ac:dyDescent="0.25">
      <c r="A152" s="11"/>
      <c r="B152" s="12"/>
      <c r="C152" s="13"/>
      <c r="D152" s="13"/>
      <c r="E152" s="13"/>
      <c r="F152" s="13"/>
      <c r="G152" s="14">
        <v>3224236</v>
      </c>
      <c r="H152" s="6" t="s">
        <v>202</v>
      </c>
      <c r="I152" s="7">
        <v>50000</v>
      </c>
      <c r="J152" s="7">
        <v>0</v>
      </c>
      <c r="K152" s="7">
        <v>0</v>
      </c>
      <c r="L152" s="7">
        <v>0</v>
      </c>
      <c r="M152" s="7">
        <f>SUM(I152:L152)</f>
        <v>50000</v>
      </c>
      <c r="N152" s="7">
        <f t="shared" si="65"/>
        <v>62500</v>
      </c>
      <c r="O152" s="7">
        <f t="shared" si="66"/>
        <v>50000</v>
      </c>
      <c r="P152" s="9"/>
    </row>
    <row r="153" spans="1:16" ht="24" x14ac:dyDescent="0.25">
      <c r="A153" s="25"/>
      <c r="B153" s="26"/>
      <c r="C153" s="27"/>
      <c r="D153" s="27"/>
      <c r="E153" s="27"/>
      <c r="F153" s="27"/>
      <c r="G153" s="28">
        <v>32244</v>
      </c>
      <c r="H153" s="29" t="s">
        <v>203</v>
      </c>
      <c r="I153" s="30">
        <f>I154</f>
        <v>150000</v>
      </c>
      <c r="J153" s="30">
        <f t="shared" ref="J153:O153" si="67">J154</f>
        <v>0</v>
      </c>
      <c r="K153" s="30">
        <f t="shared" si="67"/>
        <v>0</v>
      </c>
      <c r="L153" s="30">
        <f t="shared" si="67"/>
        <v>0</v>
      </c>
      <c r="M153" s="30">
        <f t="shared" si="67"/>
        <v>150000</v>
      </c>
      <c r="N153" s="30">
        <f t="shared" si="67"/>
        <v>187500</v>
      </c>
      <c r="O153" s="30">
        <f t="shared" si="67"/>
        <v>175500</v>
      </c>
      <c r="P153" s="39"/>
    </row>
    <row r="154" spans="1:16" ht="33" customHeight="1" x14ac:dyDescent="0.25">
      <c r="A154" s="19"/>
      <c r="B154" s="20" t="s">
        <v>21</v>
      </c>
      <c r="C154" s="21" t="s">
        <v>58</v>
      </c>
      <c r="D154" s="21"/>
      <c r="E154" s="69" t="s">
        <v>328</v>
      </c>
      <c r="F154" s="21"/>
      <c r="G154" s="22">
        <v>322441</v>
      </c>
      <c r="H154" s="23" t="s">
        <v>204</v>
      </c>
      <c r="I154" s="4">
        <v>150000</v>
      </c>
      <c r="J154" s="4">
        <v>0</v>
      </c>
      <c r="K154" s="4">
        <v>0</v>
      </c>
      <c r="L154" s="4">
        <v>0</v>
      </c>
      <c r="M154" s="4">
        <f>SUM(I154:L154)</f>
        <v>150000</v>
      </c>
      <c r="N154" s="4">
        <f t="shared" ref="N154" si="68">M154*1.25</f>
        <v>187500</v>
      </c>
      <c r="O154" s="4">
        <f>I154*1.17</f>
        <v>175500</v>
      </c>
      <c r="P154" s="24" t="s">
        <v>59</v>
      </c>
    </row>
    <row r="155" spans="1:16" ht="24.95" customHeight="1" x14ac:dyDescent="0.25">
      <c r="A155" s="25"/>
      <c r="B155" s="26"/>
      <c r="C155" s="27"/>
      <c r="D155" s="27"/>
      <c r="E155" s="27"/>
      <c r="F155" s="27"/>
      <c r="G155" s="28">
        <v>3225</v>
      </c>
      <c r="H155" s="29" t="s">
        <v>205</v>
      </c>
      <c r="I155" s="30">
        <f>SUM(I156:I157)</f>
        <v>220000</v>
      </c>
      <c r="J155" s="30">
        <f t="shared" ref="J155:O155" si="69">SUM(J156:J157)</f>
        <v>0</v>
      </c>
      <c r="K155" s="30">
        <f t="shared" si="69"/>
        <v>0</v>
      </c>
      <c r="L155" s="30">
        <f t="shared" si="69"/>
        <v>0</v>
      </c>
      <c r="M155" s="30">
        <f t="shared" si="69"/>
        <v>220000</v>
      </c>
      <c r="N155" s="30">
        <f t="shared" si="69"/>
        <v>275000</v>
      </c>
      <c r="O155" s="30">
        <f t="shared" si="69"/>
        <v>225100</v>
      </c>
      <c r="P155" s="39"/>
    </row>
    <row r="156" spans="1:16" ht="24.95" customHeight="1" x14ac:dyDescent="0.25">
      <c r="A156" s="32"/>
      <c r="B156" s="33"/>
      <c r="C156" s="34" t="s">
        <v>58</v>
      </c>
      <c r="D156" s="34"/>
      <c r="E156" s="34"/>
      <c r="F156" s="34"/>
      <c r="G156" s="35">
        <v>32251</v>
      </c>
      <c r="H156" s="36" t="s">
        <v>206</v>
      </c>
      <c r="I156" s="3">
        <v>190000</v>
      </c>
      <c r="J156" s="3">
        <v>0</v>
      </c>
      <c r="K156" s="3">
        <v>0</v>
      </c>
      <c r="L156" s="3">
        <v>0</v>
      </c>
      <c r="M156" s="3">
        <f t="shared" ref="M156:M157" si="70">SUM(I156:L156)</f>
        <v>190000</v>
      </c>
      <c r="N156" s="3">
        <f t="shared" ref="N156:N157" si="71">M156*1.25</f>
        <v>237500</v>
      </c>
      <c r="O156" s="3">
        <f>M156</f>
        <v>190000</v>
      </c>
      <c r="P156" s="37"/>
    </row>
    <row r="157" spans="1:16" ht="24.95" customHeight="1" x14ac:dyDescent="0.25">
      <c r="A157" s="32"/>
      <c r="B157" s="33"/>
      <c r="C157" s="34"/>
      <c r="D157" s="34"/>
      <c r="E157" s="34"/>
      <c r="F157" s="34"/>
      <c r="G157" s="35">
        <v>32252</v>
      </c>
      <c r="H157" s="36" t="s">
        <v>207</v>
      </c>
      <c r="I157" s="3">
        <v>30000</v>
      </c>
      <c r="J157" s="3">
        <v>0</v>
      </c>
      <c r="K157" s="3">
        <v>0</v>
      </c>
      <c r="L157" s="3">
        <v>0</v>
      </c>
      <c r="M157" s="3">
        <f t="shared" si="70"/>
        <v>30000</v>
      </c>
      <c r="N157" s="3">
        <f t="shared" si="71"/>
        <v>37500</v>
      </c>
      <c r="O157" s="3">
        <f>M157*1.17</f>
        <v>35100</v>
      </c>
      <c r="P157" s="37"/>
    </row>
    <row r="158" spans="1:16" ht="24.95" customHeight="1" x14ac:dyDescent="0.25">
      <c r="A158" s="25"/>
      <c r="B158" s="26"/>
      <c r="C158" s="27"/>
      <c r="D158" s="27"/>
      <c r="E158" s="27"/>
      <c r="F158" s="27"/>
      <c r="G158" s="28">
        <v>32272</v>
      </c>
      <c r="H158" s="29" t="s">
        <v>208</v>
      </c>
      <c r="I158" s="30">
        <f>SUM(I159:I160)</f>
        <v>310000</v>
      </c>
      <c r="J158" s="30">
        <f t="shared" ref="J158:O158" si="72">SUM(J159:J160)</f>
        <v>0</v>
      </c>
      <c r="K158" s="30">
        <f t="shared" si="72"/>
        <v>0</v>
      </c>
      <c r="L158" s="30">
        <f t="shared" si="72"/>
        <v>-310000</v>
      </c>
      <c r="M158" s="30">
        <f t="shared" si="72"/>
        <v>0</v>
      </c>
      <c r="N158" s="30">
        <f t="shared" si="72"/>
        <v>0</v>
      </c>
      <c r="O158" s="30">
        <f t="shared" si="72"/>
        <v>0</v>
      </c>
      <c r="P158" s="39"/>
    </row>
    <row r="159" spans="1:16" ht="24.95" customHeight="1" x14ac:dyDescent="0.25">
      <c r="A159" s="32"/>
      <c r="B159" s="33" t="s">
        <v>22</v>
      </c>
      <c r="C159" s="34" t="s">
        <v>58</v>
      </c>
      <c r="D159" s="34"/>
      <c r="E159" s="54"/>
      <c r="F159" s="34"/>
      <c r="G159" s="35">
        <v>32272</v>
      </c>
      <c r="H159" s="36" t="s">
        <v>209</v>
      </c>
      <c r="I159" s="3">
        <v>180000</v>
      </c>
      <c r="J159" s="3">
        <v>0</v>
      </c>
      <c r="K159" s="3">
        <v>0</v>
      </c>
      <c r="L159" s="3">
        <v>-180000</v>
      </c>
      <c r="M159" s="3">
        <f t="shared" ref="M159:M160" si="73">SUM(I159:L159)</f>
        <v>0</v>
      </c>
      <c r="N159" s="3">
        <f t="shared" ref="N159:N160" si="74">M159*1.25</f>
        <v>0</v>
      </c>
      <c r="O159" s="3">
        <f>M159*1.17</f>
        <v>0</v>
      </c>
      <c r="P159" s="37" t="s">
        <v>59</v>
      </c>
    </row>
    <row r="160" spans="1:16" ht="24.95" customHeight="1" x14ac:dyDescent="0.25">
      <c r="A160" s="32"/>
      <c r="B160" s="33" t="s">
        <v>23</v>
      </c>
      <c r="C160" s="34" t="s">
        <v>58</v>
      </c>
      <c r="D160" s="34"/>
      <c r="E160" s="54"/>
      <c r="F160" s="34"/>
      <c r="G160" s="35">
        <v>32272</v>
      </c>
      <c r="H160" s="36" t="s">
        <v>210</v>
      </c>
      <c r="I160" s="3">
        <v>130000</v>
      </c>
      <c r="J160" s="3">
        <v>0</v>
      </c>
      <c r="K160" s="3">
        <v>0</v>
      </c>
      <c r="L160" s="3">
        <v>-130000</v>
      </c>
      <c r="M160" s="3">
        <f t="shared" si="73"/>
        <v>0</v>
      </c>
      <c r="N160" s="3">
        <f t="shared" si="74"/>
        <v>0</v>
      </c>
      <c r="O160" s="3">
        <f>M160*1.17</f>
        <v>0</v>
      </c>
      <c r="P160" s="37" t="s">
        <v>59</v>
      </c>
    </row>
    <row r="161" spans="1:16" ht="24.95" customHeight="1" x14ac:dyDescent="0.25">
      <c r="A161" s="25"/>
      <c r="B161" s="26"/>
      <c r="C161" s="27"/>
      <c r="D161" s="27"/>
      <c r="E161" s="27"/>
      <c r="F161" s="27"/>
      <c r="G161" s="28">
        <v>3231</v>
      </c>
      <c r="H161" s="29" t="s">
        <v>211</v>
      </c>
      <c r="I161" s="30">
        <f>I162+I165</f>
        <v>1168000</v>
      </c>
      <c r="J161" s="30">
        <f t="shared" ref="J161:O161" si="75">J162+J165</f>
        <v>0</v>
      </c>
      <c r="K161" s="30">
        <f t="shared" si="75"/>
        <v>0</v>
      </c>
      <c r="L161" s="30">
        <f t="shared" si="75"/>
        <v>0</v>
      </c>
      <c r="M161" s="30">
        <f t="shared" si="75"/>
        <v>1168000</v>
      </c>
      <c r="N161" s="30">
        <f t="shared" si="75"/>
        <v>1460000</v>
      </c>
      <c r="O161" s="30">
        <f t="shared" si="75"/>
        <v>1366560</v>
      </c>
      <c r="P161" s="39"/>
    </row>
    <row r="162" spans="1:16" ht="24.95" customHeight="1" x14ac:dyDescent="0.25">
      <c r="A162" s="11"/>
      <c r="B162" s="12"/>
      <c r="C162" s="13"/>
      <c r="D162" s="13"/>
      <c r="E162" s="13"/>
      <c r="F162" s="13"/>
      <c r="G162" s="14">
        <v>32311</v>
      </c>
      <c r="H162" s="6" t="s">
        <v>212</v>
      </c>
      <c r="I162" s="7">
        <f>SUM(I163:I164)</f>
        <v>775000</v>
      </c>
      <c r="J162" s="7">
        <f t="shared" ref="J162:O162" si="76">SUM(J163:J164)</f>
        <v>0</v>
      </c>
      <c r="K162" s="7">
        <f t="shared" si="76"/>
        <v>0</v>
      </c>
      <c r="L162" s="7">
        <f t="shared" si="76"/>
        <v>0</v>
      </c>
      <c r="M162" s="7">
        <f t="shared" si="76"/>
        <v>775000</v>
      </c>
      <c r="N162" s="7">
        <f t="shared" si="76"/>
        <v>968750</v>
      </c>
      <c r="O162" s="7">
        <f t="shared" si="76"/>
        <v>906750</v>
      </c>
      <c r="P162" s="9"/>
    </row>
    <row r="163" spans="1:16" ht="24.95" customHeight="1" x14ac:dyDescent="0.25">
      <c r="A163" s="32"/>
      <c r="B163" s="33" t="s">
        <v>24</v>
      </c>
      <c r="C163" s="34"/>
      <c r="D163" s="34"/>
      <c r="E163" s="34"/>
      <c r="F163" s="34"/>
      <c r="G163" s="35">
        <v>32311</v>
      </c>
      <c r="H163" s="36" t="s">
        <v>213</v>
      </c>
      <c r="I163" s="3">
        <v>175000</v>
      </c>
      <c r="J163" s="3">
        <v>0</v>
      </c>
      <c r="K163" s="3">
        <v>0</v>
      </c>
      <c r="L163" s="3">
        <v>0</v>
      </c>
      <c r="M163" s="3">
        <f t="shared" ref="M163:M164" si="77">SUM(I163:L163)</f>
        <v>175000</v>
      </c>
      <c r="N163" s="3">
        <f t="shared" ref="N163:N164" si="78">M163*1.25</f>
        <v>218750</v>
      </c>
      <c r="O163" s="3">
        <f>I163*1.17</f>
        <v>204750</v>
      </c>
      <c r="P163" s="37" t="s">
        <v>182</v>
      </c>
    </row>
    <row r="164" spans="1:16" ht="36" x14ac:dyDescent="0.25">
      <c r="A164" s="32"/>
      <c r="B164" s="33" t="s">
        <v>25</v>
      </c>
      <c r="C164" s="34" t="s">
        <v>60</v>
      </c>
      <c r="D164" s="34" t="s">
        <v>323</v>
      </c>
      <c r="E164" s="34"/>
      <c r="F164" s="34" t="s">
        <v>66</v>
      </c>
      <c r="G164" s="35">
        <v>32311</v>
      </c>
      <c r="H164" s="36" t="s">
        <v>214</v>
      </c>
      <c r="I164" s="3">
        <v>600000</v>
      </c>
      <c r="J164" s="3">
        <v>0</v>
      </c>
      <c r="K164" s="3">
        <v>0</v>
      </c>
      <c r="L164" s="3">
        <v>0</v>
      </c>
      <c r="M164" s="3">
        <f t="shared" si="77"/>
        <v>600000</v>
      </c>
      <c r="N164" s="3">
        <f t="shared" si="78"/>
        <v>750000</v>
      </c>
      <c r="O164" s="3">
        <f>I164*1.17</f>
        <v>702000</v>
      </c>
      <c r="P164" s="37" t="s">
        <v>182</v>
      </c>
    </row>
    <row r="165" spans="1:16" ht="24.95" customHeight="1" x14ac:dyDescent="0.25">
      <c r="A165" s="11"/>
      <c r="B165" s="12" t="s">
        <v>26</v>
      </c>
      <c r="C165" s="13" t="s">
        <v>60</v>
      </c>
      <c r="D165" s="13" t="s">
        <v>323</v>
      </c>
      <c r="E165" s="13"/>
      <c r="F165" s="13" t="s">
        <v>66</v>
      </c>
      <c r="G165" s="14">
        <v>32313</v>
      </c>
      <c r="H165" s="6" t="s">
        <v>215</v>
      </c>
      <c r="I165" s="7">
        <v>393000</v>
      </c>
      <c r="J165" s="7">
        <v>0</v>
      </c>
      <c r="K165" s="7">
        <v>0</v>
      </c>
      <c r="L165" s="7">
        <v>0</v>
      </c>
      <c r="M165" s="7">
        <f>SUM(I165:L165)</f>
        <v>393000</v>
      </c>
      <c r="N165" s="7">
        <f>I165*1.25</f>
        <v>491250</v>
      </c>
      <c r="O165" s="7">
        <f>I165*1.17</f>
        <v>459810</v>
      </c>
      <c r="P165" s="90" t="s">
        <v>182</v>
      </c>
    </row>
    <row r="166" spans="1:16" ht="24.95" customHeight="1" x14ac:dyDescent="0.25">
      <c r="A166" s="55"/>
      <c r="B166" s="56"/>
      <c r="C166" s="57"/>
      <c r="D166" s="57"/>
      <c r="E166" s="57"/>
      <c r="F166" s="57"/>
      <c r="G166" s="58">
        <v>3232</v>
      </c>
      <c r="H166" s="59" t="s">
        <v>216</v>
      </c>
      <c r="I166" s="60">
        <f>I167+I170+I205</f>
        <v>2103000</v>
      </c>
      <c r="J166" s="60">
        <f t="shared" ref="J166:O166" si="79">J167+J170+J205</f>
        <v>0</v>
      </c>
      <c r="K166" s="60">
        <f t="shared" si="79"/>
        <v>0</v>
      </c>
      <c r="L166" s="60">
        <f t="shared" si="79"/>
        <v>0</v>
      </c>
      <c r="M166" s="60">
        <f t="shared" si="79"/>
        <v>2103000</v>
      </c>
      <c r="N166" s="60">
        <f t="shared" si="79"/>
        <v>2628750</v>
      </c>
      <c r="O166" s="60">
        <f t="shared" si="79"/>
        <v>2281500</v>
      </c>
      <c r="P166" s="70"/>
    </row>
    <row r="167" spans="1:16" ht="24.95" customHeight="1" x14ac:dyDescent="0.25">
      <c r="A167" s="11"/>
      <c r="B167" s="12" t="s">
        <v>43</v>
      </c>
      <c r="C167" s="13" t="s">
        <v>58</v>
      </c>
      <c r="D167" s="13"/>
      <c r="E167" s="13"/>
      <c r="F167" s="13"/>
      <c r="G167" s="14">
        <v>323210</v>
      </c>
      <c r="H167" s="6" t="s">
        <v>217</v>
      </c>
      <c r="I167" s="7">
        <f>SUM(I168:I169)</f>
        <v>160000</v>
      </c>
      <c r="J167" s="7">
        <f t="shared" ref="J167:O167" si="80">SUM(J168:J169)</f>
        <v>0</v>
      </c>
      <c r="K167" s="7">
        <f t="shared" si="80"/>
        <v>0</v>
      </c>
      <c r="L167" s="7">
        <f t="shared" si="80"/>
        <v>0</v>
      </c>
      <c r="M167" s="7">
        <f t="shared" si="80"/>
        <v>160000</v>
      </c>
      <c r="N167" s="7">
        <f t="shared" si="80"/>
        <v>200000</v>
      </c>
      <c r="O167" s="7">
        <f t="shared" si="80"/>
        <v>187200</v>
      </c>
      <c r="P167" s="9"/>
    </row>
    <row r="168" spans="1:16" ht="24.95" customHeight="1" x14ac:dyDescent="0.25">
      <c r="A168" s="32"/>
      <c r="B168" s="33"/>
      <c r="C168" s="34"/>
      <c r="D168" s="34"/>
      <c r="E168" s="34"/>
      <c r="F168" s="34"/>
      <c r="G168" s="35">
        <v>323210</v>
      </c>
      <c r="H168" s="36" t="s">
        <v>218</v>
      </c>
      <c r="I168" s="3">
        <v>80000</v>
      </c>
      <c r="J168" s="3">
        <v>0</v>
      </c>
      <c r="K168" s="3">
        <v>0</v>
      </c>
      <c r="L168" s="3">
        <v>0</v>
      </c>
      <c r="M168" s="3">
        <f t="shared" ref="M168:M169" si="81">SUM(I168:L168)</f>
        <v>80000</v>
      </c>
      <c r="N168" s="3">
        <f t="shared" ref="N168:N169" si="82">M168*1.25</f>
        <v>100000</v>
      </c>
      <c r="O168" s="3">
        <f>M168*1.17</f>
        <v>93600</v>
      </c>
      <c r="P168" s="37"/>
    </row>
    <row r="169" spans="1:16" ht="24.95" customHeight="1" x14ac:dyDescent="0.25">
      <c r="A169" s="32"/>
      <c r="B169" s="33"/>
      <c r="C169" s="34"/>
      <c r="D169" s="34"/>
      <c r="E169" s="34"/>
      <c r="F169" s="34"/>
      <c r="G169" s="35">
        <v>323210</v>
      </c>
      <c r="H169" s="36" t="s">
        <v>219</v>
      </c>
      <c r="I169" s="3">
        <v>80000</v>
      </c>
      <c r="J169" s="3">
        <v>0</v>
      </c>
      <c r="K169" s="3">
        <v>0</v>
      </c>
      <c r="L169" s="3">
        <v>0</v>
      </c>
      <c r="M169" s="3">
        <f t="shared" si="81"/>
        <v>80000</v>
      </c>
      <c r="N169" s="3">
        <f t="shared" si="82"/>
        <v>100000</v>
      </c>
      <c r="O169" s="3">
        <f>M169*1.17</f>
        <v>93600</v>
      </c>
      <c r="P169" s="37"/>
    </row>
    <row r="170" spans="1:16" ht="24.95" customHeight="1" x14ac:dyDescent="0.25">
      <c r="A170" s="25"/>
      <c r="B170" s="26"/>
      <c r="C170" s="27"/>
      <c r="D170" s="27"/>
      <c r="E170" s="27"/>
      <c r="F170" s="27"/>
      <c r="G170" s="28">
        <v>32322</v>
      </c>
      <c r="H170" s="29" t="s">
        <v>220</v>
      </c>
      <c r="I170" s="30">
        <f>SUM(I171:I181)</f>
        <v>1673000</v>
      </c>
      <c r="J170" s="30">
        <f t="shared" ref="J170:O170" si="83">SUM(J171:J181)</f>
        <v>0</v>
      </c>
      <c r="K170" s="30">
        <f t="shared" si="83"/>
        <v>0</v>
      </c>
      <c r="L170" s="30">
        <f t="shared" si="83"/>
        <v>0</v>
      </c>
      <c r="M170" s="30">
        <f t="shared" si="83"/>
        <v>1673000</v>
      </c>
      <c r="N170" s="30">
        <f t="shared" si="83"/>
        <v>2091250</v>
      </c>
      <c r="O170" s="30">
        <f t="shared" si="83"/>
        <v>1778400</v>
      </c>
      <c r="P170" s="39"/>
    </row>
    <row r="171" spans="1:16" ht="24.95" customHeight="1" x14ac:dyDescent="0.25">
      <c r="A171" s="71"/>
      <c r="B171" s="33"/>
      <c r="C171" s="34"/>
      <c r="D171" s="34"/>
      <c r="E171" s="34"/>
      <c r="F171" s="34"/>
      <c r="G171" s="34"/>
      <c r="H171" s="36" t="s">
        <v>221</v>
      </c>
      <c r="I171" s="3">
        <v>20000</v>
      </c>
      <c r="J171" s="3">
        <v>0</v>
      </c>
      <c r="K171" s="3">
        <v>0</v>
      </c>
      <c r="L171" s="3">
        <v>0</v>
      </c>
      <c r="M171" s="3">
        <f t="shared" ref="M171:M180" si="84">SUM(I171:L171)</f>
        <v>20000</v>
      </c>
      <c r="N171" s="3">
        <f t="shared" ref="N171:N180" si="85">M171*1.25</f>
        <v>25000</v>
      </c>
      <c r="O171" s="72">
        <f t="shared" ref="O171:O180" si="86">I171*1.17</f>
        <v>23400</v>
      </c>
      <c r="P171" s="37"/>
    </row>
    <row r="172" spans="1:16" ht="24.95" customHeight="1" x14ac:dyDescent="0.25">
      <c r="A172" s="71"/>
      <c r="B172" s="33"/>
      <c r="C172" s="34" t="s">
        <v>58</v>
      </c>
      <c r="D172" s="34"/>
      <c r="E172" s="34"/>
      <c r="F172" s="34"/>
      <c r="G172" s="34"/>
      <c r="H172" s="36" t="s">
        <v>222</v>
      </c>
      <c r="I172" s="3">
        <v>100000</v>
      </c>
      <c r="J172" s="3">
        <v>0</v>
      </c>
      <c r="K172" s="3">
        <v>0</v>
      </c>
      <c r="L172" s="3">
        <v>0</v>
      </c>
      <c r="M172" s="3">
        <f t="shared" si="84"/>
        <v>100000</v>
      </c>
      <c r="N172" s="3">
        <f t="shared" si="85"/>
        <v>125000</v>
      </c>
      <c r="O172" s="72">
        <f t="shared" si="86"/>
        <v>117000</v>
      </c>
      <c r="P172" s="37"/>
    </row>
    <row r="173" spans="1:16" ht="24.95" customHeight="1" x14ac:dyDescent="0.25">
      <c r="A173" s="71"/>
      <c r="B173" s="33"/>
      <c r="C173" s="34"/>
      <c r="D173" s="34"/>
      <c r="E173" s="34"/>
      <c r="F173" s="34"/>
      <c r="G173" s="34"/>
      <c r="H173" s="36" t="s">
        <v>223</v>
      </c>
      <c r="I173" s="3">
        <v>20000</v>
      </c>
      <c r="J173" s="3">
        <v>0</v>
      </c>
      <c r="K173" s="3">
        <v>0</v>
      </c>
      <c r="L173" s="3">
        <v>0</v>
      </c>
      <c r="M173" s="3">
        <f t="shared" si="84"/>
        <v>20000</v>
      </c>
      <c r="N173" s="3">
        <f t="shared" si="85"/>
        <v>25000</v>
      </c>
      <c r="O173" s="72">
        <f t="shared" si="86"/>
        <v>23400</v>
      </c>
      <c r="P173" s="37"/>
    </row>
    <row r="174" spans="1:16" ht="24.95" customHeight="1" x14ac:dyDescent="0.25">
      <c r="A174" s="71"/>
      <c r="B174" s="33"/>
      <c r="C174" s="34"/>
      <c r="D174" s="34"/>
      <c r="E174" s="34"/>
      <c r="F174" s="34"/>
      <c r="G174" s="34"/>
      <c r="H174" s="36" t="s">
        <v>224</v>
      </c>
      <c r="I174" s="3">
        <v>25000</v>
      </c>
      <c r="J174" s="3">
        <v>0</v>
      </c>
      <c r="K174" s="3">
        <v>0</v>
      </c>
      <c r="L174" s="3">
        <v>0</v>
      </c>
      <c r="M174" s="3">
        <f t="shared" si="84"/>
        <v>25000</v>
      </c>
      <c r="N174" s="3">
        <f t="shared" si="85"/>
        <v>31250</v>
      </c>
      <c r="O174" s="72">
        <f t="shared" si="86"/>
        <v>29250</v>
      </c>
      <c r="P174" s="37"/>
    </row>
    <row r="175" spans="1:16" ht="35.25" customHeight="1" x14ac:dyDescent="0.25">
      <c r="A175" s="71" t="s">
        <v>379</v>
      </c>
      <c r="B175" s="33" t="s">
        <v>27</v>
      </c>
      <c r="C175" s="34" t="s">
        <v>58</v>
      </c>
      <c r="D175" s="34"/>
      <c r="E175" s="34"/>
      <c r="F175" s="34"/>
      <c r="G175" s="34"/>
      <c r="H175" s="36" t="s">
        <v>225</v>
      </c>
      <c r="I175" s="3">
        <v>160000</v>
      </c>
      <c r="J175" s="3">
        <v>0</v>
      </c>
      <c r="K175" s="3">
        <v>0</v>
      </c>
      <c r="L175" s="3">
        <v>0</v>
      </c>
      <c r="M175" s="3">
        <f t="shared" si="84"/>
        <v>160000</v>
      </c>
      <c r="N175" s="3">
        <f t="shared" si="85"/>
        <v>200000</v>
      </c>
      <c r="O175" s="72">
        <f t="shared" si="86"/>
        <v>187200</v>
      </c>
      <c r="P175" s="37" t="s">
        <v>59</v>
      </c>
    </row>
    <row r="176" spans="1:16" ht="24.95" customHeight="1" x14ac:dyDescent="0.25">
      <c r="A176" s="71"/>
      <c r="B176" s="33" t="s">
        <v>28</v>
      </c>
      <c r="C176" s="34" t="s">
        <v>58</v>
      </c>
      <c r="D176" s="34"/>
      <c r="E176" s="34"/>
      <c r="F176" s="34"/>
      <c r="G176" s="34"/>
      <c r="H176" s="36" t="s">
        <v>226</v>
      </c>
      <c r="I176" s="3">
        <v>90000</v>
      </c>
      <c r="J176" s="3">
        <v>0</v>
      </c>
      <c r="K176" s="3">
        <v>0</v>
      </c>
      <c r="L176" s="3">
        <v>0</v>
      </c>
      <c r="M176" s="3">
        <f t="shared" si="84"/>
        <v>90000</v>
      </c>
      <c r="N176" s="3">
        <f t="shared" si="85"/>
        <v>112500</v>
      </c>
      <c r="O176" s="72">
        <f t="shared" si="86"/>
        <v>105300</v>
      </c>
      <c r="P176" s="37" t="s">
        <v>59</v>
      </c>
    </row>
    <row r="177" spans="1:16" ht="24.95" customHeight="1" x14ac:dyDescent="0.25">
      <c r="A177" s="71"/>
      <c r="B177" s="33"/>
      <c r="C177" s="34"/>
      <c r="D177" s="34"/>
      <c r="E177" s="34"/>
      <c r="F177" s="34"/>
      <c r="G177" s="34"/>
      <c r="H177" s="36" t="s">
        <v>227</v>
      </c>
      <c r="I177" s="3">
        <v>50000</v>
      </c>
      <c r="J177" s="3">
        <v>0</v>
      </c>
      <c r="K177" s="3">
        <v>0</v>
      </c>
      <c r="L177" s="3">
        <v>0</v>
      </c>
      <c r="M177" s="3">
        <f t="shared" si="84"/>
        <v>50000</v>
      </c>
      <c r="N177" s="3">
        <f t="shared" si="85"/>
        <v>62500</v>
      </c>
      <c r="O177" s="72">
        <f t="shared" si="86"/>
        <v>58500</v>
      </c>
      <c r="P177" s="37"/>
    </row>
    <row r="178" spans="1:16" ht="24.95" customHeight="1" x14ac:dyDescent="0.25">
      <c r="A178" s="71"/>
      <c r="B178" s="33"/>
      <c r="C178" s="34" t="s">
        <v>58</v>
      </c>
      <c r="D178" s="34"/>
      <c r="E178" s="34"/>
      <c r="F178" s="34"/>
      <c r="G178" s="34"/>
      <c r="H178" s="36" t="s">
        <v>228</v>
      </c>
      <c r="I178" s="3">
        <v>100000</v>
      </c>
      <c r="J178" s="3">
        <v>0</v>
      </c>
      <c r="K178" s="3">
        <v>0</v>
      </c>
      <c r="L178" s="3">
        <v>0</v>
      </c>
      <c r="M178" s="3">
        <f t="shared" si="84"/>
        <v>100000</v>
      </c>
      <c r="N178" s="3">
        <f t="shared" si="85"/>
        <v>125000</v>
      </c>
      <c r="O178" s="72">
        <f t="shared" si="86"/>
        <v>117000</v>
      </c>
      <c r="P178" s="37"/>
    </row>
    <row r="179" spans="1:16" ht="24.95" customHeight="1" x14ac:dyDescent="0.25">
      <c r="A179" s="71"/>
      <c r="B179" s="33"/>
      <c r="C179" s="34"/>
      <c r="D179" s="34"/>
      <c r="E179" s="34"/>
      <c r="F179" s="34"/>
      <c r="G179" s="34"/>
      <c r="H179" s="36" t="s">
        <v>229</v>
      </c>
      <c r="I179" s="3">
        <v>5000</v>
      </c>
      <c r="J179" s="3">
        <v>0</v>
      </c>
      <c r="K179" s="3">
        <v>0</v>
      </c>
      <c r="L179" s="3">
        <v>0</v>
      </c>
      <c r="M179" s="3">
        <f t="shared" si="84"/>
        <v>5000</v>
      </c>
      <c r="N179" s="3">
        <f t="shared" si="85"/>
        <v>6250</v>
      </c>
      <c r="O179" s="72">
        <f t="shared" si="86"/>
        <v>5850</v>
      </c>
      <c r="P179" s="37"/>
    </row>
    <row r="180" spans="1:16" ht="24.95" customHeight="1" x14ac:dyDescent="0.25">
      <c r="A180" s="71"/>
      <c r="B180" s="33"/>
      <c r="C180" s="34" t="s">
        <v>58</v>
      </c>
      <c r="D180" s="34"/>
      <c r="E180" s="34"/>
      <c r="F180" s="34"/>
      <c r="G180" s="34"/>
      <c r="H180" s="36" t="s">
        <v>230</v>
      </c>
      <c r="I180" s="3">
        <v>50000</v>
      </c>
      <c r="J180" s="3">
        <v>0</v>
      </c>
      <c r="K180" s="3">
        <v>0</v>
      </c>
      <c r="L180" s="3">
        <v>0</v>
      </c>
      <c r="M180" s="3">
        <f t="shared" si="84"/>
        <v>50000</v>
      </c>
      <c r="N180" s="3">
        <f t="shared" si="85"/>
        <v>62500</v>
      </c>
      <c r="O180" s="72">
        <f t="shared" si="86"/>
        <v>58500</v>
      </c>
      <c r="P180" s="37"/>
    </row>
    <row r="181" spans="1:16" ht="72" x14ac:dyDescent="0.25">
      <c r="A181" s="73"/>
      <c r="B181" s="12" t="s">
        <v>29</v>
      </c>
      <c r="C181" s="13" t="s">
        <v>60</v>
      </c>
      <c r="D181" s="13" t="s">
        <v>323</v>
      </c>
      <c r="E181" s="62"/>
      <c r="F181" s="13" t="s">
        <v>66</v>
      </c>
      <c r="G181" s="13"/>
      <c r="H181" s="6" t="s">
        <v>330</v>
      </c>
      <c r="I181" s="53">
        <f>SUM(I182:I204)</f>
        <v>1053000</v>
      </c>
      <c r="J181" s="53">
        <f t="shared" ref="J181:O181" si="87">SUM(J182:J204)</f>
        <v>0</v>
      </c>
      <c r="K181" s="53">
        <f t="shared" si="87"/>
        <v>0</v>
      </c>
      <c r="L181" s="53">
        <f t="shared" si="87"/>
        <v>0</v>
      </c>
      <c r="M181" s="53">
        <f t="shared" si="87"/>
        <v>1053000</v>
      </c>
      <c r="N181" s="53">
        <f t="shared" si="87"/>
        <v>1316250</v>
      </c>
      <c r="O181" s="53">
        <f t="shared" si="87"/>
        <v>1053000</v>
      </c>
      <c r="P181" s="9" t="s">
        <v>59</v>
      </c>
    </row>
    <row r="182" spans="1:16" ht="24.95" customHeight="1" x14ac:dyDescent="0.25">
      <c r="A182" s="71"/>
      <c r="B182" s="33"/>
      <c r="C182" s="34"/>
      <c r="D182" s="34"/>
      <c r="E182" s="34"/>
      <c r="F182" s="34"/>
      <c r="G182" s="34"/>
      <c r="H182" s="36" t="s">
        <v>231</v>
      </c>
      <c r="I182" s="3">
        <v>205000</v>
      </c>
      <c r="J182" s="3">
        <v>0</v>
      </c>
      <c r="K182" s="3">
        <v>0</v>
      </c>
      <c r="L182" s="3">
        <v>0</v>
      </c>
      <c r="M182" s="3">
        <f t="shared" ref="M182:M204" si="88">SUM(I182:L182)</f>
        <v>205000</v>
      </c>
      <c r="N182" s="3">
        <f t="shared" ref="N182:N204" si="89">M182*1.25</f>
        <v>256250</v>
      </c>
      <c r="O182" s="72">
        <f>M182</f>
        <v>205000</v>
      </c>
      <c r="P182" s="37"/>
    </row>
    <row r="183" spans="1:16" ht="24.95" customHeight="1" x14ac:dyDescent="0.25">
      <c r="A183" s="71"/>
      <c r="B183" s="33"/>
      <c r="C183" s="34"/>
      <c r="D183" s="34"/>
      <c r="E183" s="34"/>
      <c r="F183" s="34"/>
      <c r="G183" s="34"/>
      <c r="H183" s="36" t="s">
        <v>232</v>
      </c>
      <c r="I183" s="3">
        <v>235000</v>
      </c>
      <c r="J183" s="3">
        <v>0</v>
      </c>
      <c r="K183" s="3">
        <v>0</v>
      </c>
      <c r="L183" s="3">
        <v>0</v>
      </c>
      <c r="M183" s="3">
        <f t="shared" si="88"/>
        <v>235000</v>
      </c>
      <c r="N183" s="3">
        <f t="shared" si="89"/>
        <v>293750</v>
      </c>
      <c r="O183" s="72">
        <f t="shared" ref="O183:O204" si="90">M183</f>
        <v>235000</v>
      </c>
      <c r="P183" s="37"/>
    </row>
    <row r="184" spans="1:16" ht="24.95" customHeight="1" x14ac:dyDescent="0.25">
      <c r="A184" s="71"/>
      <c r="B184" s="33"/>
      <c r="C184" s="34"/>
      <c r="D184" s="34"/>
      <c r="E184" s="34"/>
      <c r="F184" s="34"/>
      <c r="G184" s="34"/>
      <c r="H184" s="36" t="s">
        <v>233</v>
      </c>
      <c r="I184" s="3">
        <v>100000</v>
      </c>
      <c r="J184" s="3">
        <v>0</v>
      </c>
      <c r="K184" s="3">
        <v>0</v>
      </c>
      <c r="L184" s="3">
        <v>0</v>
      </c>
      <c r="M184" s="3">
        <f t="shared" si="88"/>
        <v>100000</v>
      </c>
      <c r="N184" s="3">
        <f t="shared" si="89"/>
        <v>125000</v>
      </c>
      <c r="O184" s="72">
        <f t="shared" si="90"/>
        <v>100000</v>
      </c>
      <c r="P184" s="37"/>
    </row>
    <row r="185" spans="1:16" ht="24.95" customHeight="1" x14ac:dyDescent="0.25">
      <c r="A185" s="71"/>
      <c r="B185" s="33"/>
      <c r="C185" s="34"/>
      <c r="D185" s="34"/>
      <c r="E185" s="34"/>
      <c r="F185" s="34"/>
      <c r="G185" s="34"/>
      <c r="H185" s="36" t="s">
        <v>234</v>
      </c>
      <c r="I185" s="3">
        <v>10000</v>
      </c>
      <c r="J185" s="3">
        <v>0</v>
      </c>
      <c r="K185" s="3">
        <v>0</v>
      </c>
      <c r="L185" s="3">
        <v>0</v>
      </c>
      <c r="M185" s="3">
        <f t="shared" si="88"/>
        <v>10000</v>
      </c>
      <c r="N185" s="3">
        <f t="shared" si="89"/>
        <v>12500</v>
      </c>
      <c r="O185" s="72">
        <f t="shared" si="90"/>
        <v>10000</v>
      </c>
      <c r="P185" s="37"/>
    </row>
    <row r="186" spans="1:16" ht="24.95" customHeight="1" x14ac:dyDescent="0.25">
      <c r="A186" s="71"/>
      <c r="B186" s="33"/>
      <c r="C186" s="34"/>
      <c r="D186" s="34"/>
      <c r="E186" s="34"/>
      <c r="F186" s="34"/>
      <c r="G186" s="34"/>
      <c r="H186" s="36" t="s">
        <v>235</v>
      </c>
      <c r="I186" s="3">
        <v>10000</v>
      </c>
      <c r="J186" s="3">
        <v>0</v>
      </c>
      <c r="K186" s="3">
        <v>0</v>
      </c>
      <c r="L186" s="3">
        <v>0</v>
      </c>
      <c r="M186" s="3">
        <f t="shared" si="88"/>
        <v>10000</v>
      </c>
      <c r="N186" s="3">
        <f t="shared" si="89"/>
        <v>12500</v>
      </c>
      <c r="O186" s="72">
        <f t="shared" si="90"/>
        <v>10000</v>
      </c>
      <c r="P186" s="37"/>
    </row>
    <row r="187" spans="1:16" ht="24.95" customHeight="1" x14ac:dyDescent="0.25">
      <c r="A187" s="71"/>
      <c r="B187" s="33"/>
      <c r="C187" s="34"/>
      <c r="D187" s="34"/>
      <c r="E187" s="34"/>
      <c r="F187" s="34"/>
      <c r="G187" s="34"/>
      <c r="H187" s="36" t="s">
        <v>236</v>
      </c>
      <c r="I187" s="3">
        <v>35000</v>
      </c>
      <c r="J187" s="3">
        <v>0</v>
      </c>
      <c r="K187" s="3">
        <v>0</v>
      </c>
      <c r="L187" s="3">
        <v>0</v>
      </c>
      <c r="M187" s="3">
        <f t="shared" si="88"/>
        <v>35000</v>
      </c>
      <c r="N187" s="3">
        <f t="shared" si="89"/>
        <v>43750</v>
      </c>
      <c r="O187" s="72">
        <f t="shared" si="90"/>
        <v>35000</v>
      </c>
      <c r="P187" s="37"/>
    </row>
    <row r="188" spans="1:16" ht="36" x14ac:dyDescent="0.25">
      <c r="A188" s="71"/>
      <c r="B188" s="33"/>
      <c r="C188" s="34"/>
      <c r="D188" s="34"/>
      <c r="E188" s="34"/>
      <c r="F188" s="34"/>
      <c r="G188" s="34"/>
      <c r="H188" s="36" t="s">
        <v>237</v>
      </c>
      <c r="I188" s="3">
        <v>20000</v>
      </c>
      <c r="J188" s="3">
        <v>0</v>
      </c>
      <c r="K188" s="3">
        <v>0</v>
      </c>
      <c r="L188" s="3">
        <v>0</v>
      </c>
      <c r="M188" s="3">
        <f t="shared" si="88"/>
        <v>20000</v>
      </c>
      <c r="N188" s="3">
        <f t="shared" si="89"/>
        <v>25000</v>
      </c>
      <c r="O188" s="72">
        <f t="shared" si="90"/>
        <v>20000</v>
      </c>
      <c r="P188" s="37"/>
    </row>
    <row r="189" spans="1:16" ht="24.95" customHeight="1" x14ac:dyDescent="0.25">
      <c r="A189" s="71"/>
      <c r="B189" s="33"/>
      <c r="C189" s="34"/>
      <c r="D189" s="34"/>
      <c r="E189" s="34"/>
      <c r="F189" s="34"/>
      <c r="G189" s="34"/>
      <c r="H189" s="36" t="s">
        <v>238</v>
      </c>
      <c r="I189" s="3">
        <v>20000</v>
      </c>
      <c r="J189" s="3">
        <v>0</v>
      </c>
      <c r="K189" s="3">
        <v>0</v>
      </c>
      <c r="L189" s="3">
        <v>0</v>
      </c>
      <c r="M189" s="3">
        <f t="shared" si="88"/>
        <v>20000</v>
      </c>
      <c r="N189" s="3">
        <f t="shared" si="89"/>
        <v>25000</v>
      </c>
      <c r="O189" s="72">
        <f t="shared" si="90"/>
        <v>20000</v>
      </c>
      <c r="P189" s="37"/>
    </row>
    <row r="190" spans="1:16" ht="24.95" customHeight="1" x14ac:dyDescent="0.25">
      <c r="A190" s="71"/>
      <c r="B190" s="33"/>
      <c r="C190" s="34"/>
      <c r="D190" s="34"/>
      <c r="E190" s="34"/>
      <c r="F190" s="34"/>
      <c r="G190" s="34"/>
      <c r="H190" s="36" t="s">
        <v>239</v>
      </c>
      <c r="I190" s="3">
        <v>5000</v>
      </c>
      <c r="J190" s="3">
        <v>0</v>
      </c>
      <c r="K190" s="3">
        <v>0</v>
      </c>
      <c r="L190" s="3">
        <v>0</v>
      </c>
      <c r="M190" s="3">
        <f t="shared" si="88"/>
        <v>5000</v>
      </c>
      <c r="N190" s="3">
        <f t="shared" si="89"/>
        <v>6250</v>
      </c>
      <c r="O190" s="72">
        <f t="shared" si="90"/>
        <v>5000</v>
      </c>
      <c r="P190" s="37"/>
    </row>
    <row r="191" spans="1:16" ht="24.95" customHeight="1" x14ac:dyDescent="0.25">
      <c r="A191" s="71"/>
      <c r="B191" s="33"/>
      <c r="C191" s="34"/>
      <c r="D191" s="34"/>
      <c r="E191" s="34"/>
      <c r="F191" s="34"/>
      <c r="G191" s="34"/>
      <c r="H191" s="36" t="s">
        <v>240</v>
      </c>
      <c r="I191" s="3">
        <v>20000</v>
      </c>
      <c r="J191" s="3">
        <v>0</v>
      </c>
      <c r="K191" s="3">
        <v>0</v>
      </c>
      <c r="L191" s="3">
        <v>0</v>
      </c>
      <c r="M191" s="3">
        <f t="shared" si="88"/>
        <v>20000</v>
      </c>
      <c r="N191" s="3">
        <f t="shared" si="89"/>
        <v>25000</v>
      </c>
      <c r="O191" s="72">
        <f t="shared" si="90"/>
        <v>20000</v>
      </c>
      <c r="P191" s="37"/>
    </row>
    <row r="192" spans="1:16" ht="24.95" customHeight="1" x14ac:dyDescent="0.25">
      <c r="A192" s="71"/>
      <c r="B192" s="33"/>
      <c r="C192" s="34"/>
      <c r="D192" s="34"/>
      <c r="E192" s="34"/>
      <c r="F192" s="34"/>
      <c r="G192" s="34"/>
      <c r="H192" s="36" t="s">
        <v>241</v>
      </c>
      <c r="I192" s="3">
        <v>15000</v>
      </c>
      <c r="J192" s="3">
        <v>0</v>
      </c>
      <c r="K192" s="3">
        <v>0</v>
      </c>
      <c r="L192" s="3">
        <v>0</v>
      </c>
      <c r="M192" s="3">
        <f t="shared" si="88"/>
        <v>15000</v>
      </c>
      <c r="N192" s="3">
        <f t="shared" si="89"/>
        <v>18750</v>
      </c>
      <c r="O192" s="72">
        <f t="shared" si="90"/>
        <v>15000</v>
      </c>
      <c r="P192" s="37"/>
    </row>
    <row r="193" spans="1:16" ht="36" x14ac:dyDescent="0.25">
      <c r="A193" s="71"/>
      <c r="B193" s="33"/>
      <c r="C193" s="34"/>
      <c r="D193" s="34"/>
      <c r="E193" s="34"/>
      <c r="F193" s="34"/>
      <c r="G193" s="34"/>
      <c r="H193" s="36" t="s">
        <v>242</v>
      </c>
      <c r="I193" s="3">
        <v>20000</v>
      </c>
      <c r="J193" s="3">
        <v>0</v>
      </c>
      <c r="K193" s="3">
        <v>0</v>
      </c>
      <c r="L193" s="3">
        <v>0</v>
      </c>
      <c r="M193" s="3">
        <f t="shared" si="88"/>
        <v>20000</v>
      </c>
      <c r="N193" s="3">
        <f t="shared" si="89"/>
        <v>25000</v>
      </c>
      <c r="O193" s="72">
        <f t="shared" si="90"/>
        <v>20000</v>
      </c>
      <c r="P193" s="37"/>
    </row>
    <row r="194" spans="1:16" ht="24.95" customHeight="1" x14ac:dyDescent="0.25">
      <c r="A194" s="71"/>
      <c r="B194" s="33"/>
      <c r="C194" s="34"/>
      <c r="D194" s="34"/>
      <c r="E194" s="34"/>
      <c r="F194" s="34"/>
      <c r="G194" s="34"/>
      <c r="H194" s="36" t="s">
        <v>243</v>
      </c>
      <c r="I194" s="3">
        <v>5000</v>
      </c>
      <c r="J194" s="3">
        <v>0</v>
      </c>
      <c r="K194" s="3">
        <v>0</v>
      </c>
      <c r="L194" s="3">
        <v>0</v>
      </c>
      <c r="M194" s="3">
        <f t="shared" si="88"/>
        <v>5000</v>
      </c>
      <c r="N194" s="3">
        <f t="shared" si="89"/>
        <v>6250</v>
      </c>
      <c r="O194" s="72">
        <f t="shared" si="90"/>
        <v>5000</v>
      </c>
      <c r="P194" s="37"/>
    </row>
    <row r="195" spans="1:16" ht="24.95" customHeight="1" x14ac:dyDescent="0.25">
      <c r="A195" s="71"/>
      <c r="B195" s="33"/>
      <c r="C195" s="34"/>
      <c r="D195" s="34"/>
      <c r="E195" s="34"/>
      <c r="F195" s="34"/>
      <c r="G195" s="34"/>
      <c r="H195" s="36" t="s">
        <v>244</v>
      </c>
      <c r="I195" s="3">
        <v>5000</v>
      </c>
      <c r="J195" s="3">
        <v>0</v>
      </c>
      <c r="K195" s="3">
        <v>0</v>
      </c>
      <c r="L195" s="3">
        <v>0</v>
      </c>
      <c r="M195" s="3">
        <f t="shared" si="88"/>
        <v>5000</v>
      </c>
      <c r="N195" s="3">
        <f t="shared" si="89"/>
        <v>6250</v>
      </c>
      <c r="O195" s="72">
        <f t="shared" si="90"/>
        <v>5000</v>
      </c>
      <c r="P195" s="37"/>
    </row>
    <row r="196" spans="1:16" ht="24.95" customHeight="1" x14ac:dyDescent="0.25">
      <c r="A196" s="71"/>
      <c r="B196" s="33"/>
      <c r="C196" s="34"/>
      <c r="D196" s="34"/>
      <c r="E196" s="34"/>
      <c r="F196" s="34"/>
      <c r="G196" s="34"/>
      <c r="H196" s="36" t="s">
        <v>245</v>
      </c>
      <c r="I196" s="3">
        <v>8000</v>
      </c>
      <c r="J196" s="3">
        <v>0</v>
      </c>
      <c r="K196" s="3">
        <v>0</v>
      </c>
      <c r="L196" s="3">
        <v>0</v>
      </c>
      <c r="M196" s="3">
        <f t="shared" si="88"/>
        <v>8000</v>
      </c>
      <c r="N196" s="3">
        <f t="shared" si="89"/>
        <v>10000</v>
      </c>
      <c r="O196" s="72">
        <f t="shared" si="90"/>
        <v>8000</v>
      </c>
      <c r="P196" s="37"/>
    </row>
    <row r="197" spans="1:16" ht="24.95" customHeight="1" x14ac:dyDescent="0.25">
      <c r="A197" s="71"/>
      <c r="B197" s="33"/>
      <c r="C197" s="34"/>
      <c r="D197" s="34"/>
      <c r="E197" s="34"/>
      <c r="F197" s="34"/>
      <c r="G197" s="34"/>
      <c r="H197" s="36" t="s">
        <v>246</v>
      </c>
      <c r="I197" s="3">
        <v>60000</v>
      </c>
      <c r="J197" s="3">
        <v>0</v>
      </c>
      <c r="K197" s="3">
        <v>0</v>
      </c>
      <c r="L197" s="3">
        <v>0</v>
      </c>
      <c r="M197" s="3">
        <f t="shared" si="88"/>
        <v>60000</v>
      </c>
      <c r="N197" s="3">
        <f t="shared" si="89"/>
        <v>75000</v>
      </c>
      <c r="O197" s="72">
        <f t="shared" si="90"/>
        <v>60000</v>
      </c>
      <c r="P197" s="37"/>
    </row>
    <row r="198" spans="1:16" ht="24.95" customHeight="1" x14ac:dyDescent="0.25">
      <c r="A198" s="71"/>
      <c r="B198" s="33"/>
      <c r="C198" s="34"/>
      <c r="D198" s="34"/>
      <c r="E198" s="34"/>
      <c r="F198" s="34"/>
      <c r="G198" s="34"/>
      <c r="H198" s="36" t="s">
        <v>247</v>
      </c>
      <c r="I198" s="3">
        <v>5000</v>
      </c>
      <c r="J198" s="3">
        <v>0</v>
      </c>
      <c r="K198" s="3">
        <v>0</v>
      </c>
      <c r="L198" s="3">
        <v>0</v>
      </c>
      <c r="M198" s="3">
        <f t="shared" si="88"/>
        <v>5000</v>
      </c>
      <c r="N198" s="3">
        <f t="shared" si="89"/>
        <v>6250</v>
      </c>
      <c r="O198" s="72">
        <f t="shared" si="90"/>
        <v>5000</v>
      </c>
      <c r="P198" s="37"/>
    </row>
    <row r="199" spans="1:16" ht="24.95" customHeight="1" x14ac:dyDescent="0.25">
      <c r="A199" s="71"/>
      <c r="B199" s="33"/>
      <c r="C199" s="34"/>
      <c r="D199" s="34"/>
      <c r="E199" s="34"/>
      <c r="F199" s="34"/>
      <c r="G199" s="34"/>
      <c r="H199" s="36" t="s">
        <v>248</v>
      </c>
      <c r="I199" s="3">
        <v>5000</v>
      </c>
      <c r="J199" s="3">
        <v>0</v>
      </c>
      <c r="K199" s="3">
        <v>0</v>
      </c>
      <c r="L199" s="3">
        <v>0</v>
      </c>
      <c r="M199" s="3">
        <f t="shared" si="88"/>
        <v>5000</v>
      </c>
      <c r="N199" s="3">
        <f t="shared" si="89"/>
        <v>6250</v>
      </c>
      <c r="O199" s="72">
        <f t="shared" si="90"/>
        <v>5000</v>
      </c>
      <c r="P199" s="37"/>
    </row>
    <row r="200" spans="1:16" ht="24.95" customHeight="1" x14ac:dyDescent="0.25">
      <c r="A200" s="71"/>
      <c r="B200" s="33"/>
      <c r="C200" s="34"/>
      <c r="D200" s="34"/>
      <c r="E200" s="34"/>
      <c r="F200" s="34"/>
      <c r="G200" s="34"/>
      <c r="H200" s="36" t="s">
        <v>249</v>
      </c>
      <c r="I200" s="3">
        <v>30000</v>
      </c>
      <c r="J200" s="3">
        <v>0</v>
      </c>
      <c r="K200" s="3">
        <v>0</v>
      </c>
      <c r="L200" s="3">
        <v>0</v>
      </c>
      <c r="M200" s="3">
        <f t="shared" si="88"/>
        <v>30000</v>
      </c>
      <c r="N200" s="3">
        <f t="shared" si="89"/>
        <v>37500</v>
      </c>
      <c r="O200" s="72">
        <f t="shared" si="90"/>
        <v>30000</v>
      </c>
      <c r="P200" s="37"/>
    </row>
    <row r="201" spans="1:16" ht="24.95" customHeight="1" x14ac:dyDescent="0.25">
      <c r="A201" s="71"/>
      <c r="B201" s="33"/>
      <c r="C201" s="34"/>
      <c r="D201" s="34"/>
      <c r="E201" s="34"/>
      <c r="F201" s="34"/>
      <c r="G201" s="34"/>
      <c r="H201" s="36" t="s">
        <v>250</v>
      </c>
      <c r="I201" s="3">
        <v>40000</v>
      </c>
      <c r="J201" s="3">
        <v>0</v>
      </c>
      <c r="K201" s="3">
        <v>0</v>
      </c>
      <c r="L201" s="3">
        <v>0</v>
      </c>
      <c r="M201" s="3">
        <f t="shared" si="88"/>
        <v>40000</v>
      </c>
      <c r="N201" s="3">
        <f t="shared" si="89"/>
        <v>50000</v>
      </c>
      <c r="O201" s="72">
        <f t="shared" si="90"/>
        <v>40000</v>
      </c>
      <c r="P201" s="37"/>
    </row>
    <row r="202" spans="1:16" ht="24.95" customHeight="1" x14ac:dyDescent="0.25">
      <c r="A202" s="71"/>
      <c r="B202" s="33"/>
      <c r="C202" s="34"/>
      <c r="D202" s="34"/>
      <c r="E202" s="34"/>
      <c r="F202" s="34"/>
      <c r="G202" s="34"/>
      <c r="H202" s="36" t="s">
        <v>251</v>
      </c>
      <c r="I202" s="3">
        <v>75000</v>
      </c>
      <c r="J202" s="3">
        <v>0</v>
      </c>
      <c r="K202" s="3">
        <v>0</v>
      </c>
      <c r="L202" s="3">
        <v>0</v>
      </c>
      <c r="M202" s="3">
        <f t="shared" si="88"/>
        <v>75000</v>
      </c>
      <c r="N202" s="3">
        <f t="shared" si="89"/>
        <v>93750</v>
      </c>
      <c r="O202" s="72">
        <f t="shared" si="90"/>
        <v>75000</v>
      </c>
      <c r="P202" s="37"/>
    </row>
    <row r="203" spans="1:16" ht="24.95" customHeight="1" x14ac:dyDescent="0.25">
      <c r="A203" s="71"/>
      <c r="B203" s="33"/>
      <c r="C203" s="34"/>
      <c r="D203" s="34"/>
      <c r="E203" s="34"/>
      <c r="F203" s="34"/>
      <c r="G203" s="34"/>
      <c r="H203" s="36" t="s">
        <v>252</v>
      </c>
      <c r="I203" s="3">
        <v>25000</v>
      </c>
      <c r="J203" s="3">
        <v>0</v>
      </c>
      <c r="K203" s="3">
        <v>0</v>
      </c>
      <c r="L203" s="3">
        <v>0</v>
      </c>
      <c r="M203" s="3">
        <f t="shared" si="88"/>
        <v>25000</v>
      </c>
      <c r="N203" s="3">
        <f t="shared" si="89"/>
        <v>31250</v>
      </c>
      <c r="O203" s="72">
        <f t="shared" si="90"/>
        <v>25000</v>
      </c>
      <c r="P203" s="37"/>
    </row>
    <row r="204" spans="1:16" ht="24.95" customHeight="1" x14ac:dyDescent="0.25">
      <c r="A204" s="71"/>
      <c r="B204" s="33"/>
      <c r="C204" s="34"/>
      <c r="D204" s="34"/>
      <c r="E204" s="34"/>
      <c r="F204" s="34"/>
      <c r="G204" s="34"/>
      <c r="H204" s="36" t="s">
        <v>253</v>
      </c>
      <c r="I204" s="3">
        <v>100000</v>
      </c>
      <c r="J204" s="3">
        <v>0</v>
      </c>
      <c r="K204" s="3">
        <v>0</v>
      </c>
      <c r="L204" s="3">
        <v>0</v>
      </c>
      <c r="M204" s="3">
        <f t="shared" si="88"/>
        <v>100000</v>
      </c>
      <c r="N204" s="3">
        <f t="shared" si="89"/>
        <v>125000</v>
      </c>
      <c r="O204" s="72">
        <f t="shared" si="90"/>
        <v>100000</v>
      </c>
      <c r="P204" s="37"/>
    </row>
    <row r="205" spans="1:16" ht="24.95" customHeight="1" x14ac:dyDescent="0.25">
      <c r="A205" s="25"/>
      <c r="B205" s="26"/>
      <c r="C205" s="27"/>
      <c r="D205" s="27"/>
      <c r="E205" s="27"/>
      <c r="F205" s="27"/>
      <c r="G205" s="28">
        <v>32323</v>
      </c>
      <c r="H205" s="29" t="s">
        <v>331</v>
      </c>
      <c r="I205" s="30">
        <f>SUM(I206:I211)</f>
        <v>270000</v>
      </c>
      <c r="J205" s="30">
        <f t="shared" ref="J205:O205" si="91">SUM(J206:J211)</f>
        <v>0</v>
      </c>
      <c r="K205" s="30">
        <f t="shared" si="91"/>
        <v>0</v>
      </c>
      <c r="L205" s="30">
        <f t="shared" si="91"/>
        <v>0</v>
      </c>
      <c r="M205" s="30">
        <f t="shared" si="91"/>
        <v>270000</v>
      </c>
      <c r="N205" s="30">
        <f t="shared" si="91"/>
        <v>337500</v>
      </c>
      <c r="O205" s="30">
        <f t="shared" si="91"/>
        <v>315900</v>
      </c>
      <c r="P205" s="31">
        <f t="shared" ref="P205" si="92">SUM(P206:P211)</f>
        <v>0</v>
      </c>
    </row>
    <row r="206" spans="1:16" ht="48" x14ac:dyDescent="0.25">
      <c r="A206" s="32" t="s">
        <v>338</v>
      </c>
      <c r="B206" s="33" t="s">
        <v>30</v>
      </c>
      <c r="C206" s="34" t="s">
        <v>60</v>
      </c>
      <c r="D206" s="34" t="s">
        <v>323</v>
      </c>
      <c r="E206" s="34" t="s">
        <v>325</v>
      </c>
      <c r="F206" s="34" t="s">
        <v>66</v>
      </c>
      <c r="G206" s="35">
        <v>323230</v>
      </c>
      <c r="H206" s="36" t="s">
        <v>380</v>
      </c>
      <c r="I206" s="3">
        <v>0</v>
      </c>
      <c r="J206" s="3">
        <v>0</v>
      </c>
      <c r="K206" s="3">
        <v>0</v>
      </c>
      <c r="L206" s="3">
        <v>0</v>
      </c>
      <c r="M206" s="3">
        <f t="shared" ref="M206:M211" si="93">SUM(I206:L206)</f>
        <v>0</v>
      </c>
      <c r="N206" s="3">
        <f t="shared" ref="N206:N211" si="94">M206*1.25</f>
        <v>0</v>
      </c>
      <c r="O206" s="3">
        <f>M206*1.17</f>
        <v>0</v>
      </c>
      <c r="P206" s="37" t="s">
        <v>59</v>
      </c>
    </row>
    <row r="207" spans="1:16" ht="24.95" customHeight="1" x14ac:dyDescent="0.25">
      <c r="A207" s="32"/>
      <c r="B207" s="33"/>
      <c r="C207" s="34"/>
      <c r="D207" s="34"/>
      <c r="E207" s="34"/>
      <c r="F207" s="34"/>
      <c r="G207" s="35"/>
      <c r="H207" s="36" t="s">
        <v>397</v>
      </c>
      <c r="I207" s="3">
        <v>200000</v>
      </c>
      <c r="J207" s="3">
        <v>0</v>
      </c>
      <c r="K207" s="3">
        <v>0</v>
      </c>
      <c r="L207" s="3">
        <v>0</v>
      </c>
      <c r="M207" s="3">
        <f t="shared" si="93"/>
        <v>200000</v>
      </c>
      <c r="N207" s="3">
        <f t="shared" si="94"/>
        <v>250000</v>
      </c>
      <c r="O207" s="3">
        <f t="shared" ref="O207:O210" si="95">M207*1.17</f>
        <v>234000</v>
      </c>
      <c r="P207" s="37"/>
    </row>
    <row r="208" spans="1:16" ht="24.95" customHeight="1" x14ac:dyDescent="0.25">
      <c r="A208" s="32"/>
      <c r="B208" s="33"/>
      <c r="C208" s="34"/>
      <c r="D208" s="34"/>
      <c r="E208" s="34"/>
      <c r="F208" s="34"/>
      <c r="G208" s="35"/>
      <c r="H208" s="36" t="s">
        <v>398</v>
      </c>
      <c r="I208" s="3">
        <v>12500</v>
      </c>
      <c r="J208" s="3">
        <v>0</v>
      </c>
      <c r="K208" s="3">
        <v>0</v>
      </c>
      <c r="L208" s="3">
        <v>0</v>
      </c>
      <c r="M208" s="3">
        <f t="shared" si="93"/>
        <v>12500</v>
      </c>
      <c r="N208" s="3">
        <f t="shared" si="94"/>
        <v>15625</v>
      </c>
      <c r="O208" s="3">
        <f t="shared" si="95"/>
        <v>14625</v>
      </c>
      <c r="P208" s="37"/>
    </row>
    <row r="209" spans="1:16" ht="24.95" customHeight="1" x14ac:dyDescent="0.25">
      <c r="A209" s="32"/>
      <c r="B209" s="33"/>
      <c r="C209" s="34"/>
      <c r="D209" s="34"/>
      <c r="E209" s="34"/>
      <c r="F209" s="34"/>
      <c r="G209" s="35"/>
      <c r="H209" s="36" t="s">
        <v>399</v>
      </c>
      <c r="I209" s="3">
        <v>12500</v>
      </c>
      <c r="J209" s="3">
        <v>0</v>
      </c>
      <c r="K209" s="3">
        <v>0</v>
      </c>
      <c r="L209" s="3">
        <v>0</v>
      </c>
      <c r="M209" s="3">
        <f t="shared" si="93"/>
        <v>12500</v>
      </c>
      <c r="N209" s="3">
        <f t="shared" si="94"/>
        <v>15625</v>
      </c>
      <c r="O209" s="3">
        <f t="shared" si="95"/>
        <v>14625</v>
      </c>
      <c r="P209" s="37"/>
    </row>
    <row r="210" spans="1:16" ht="24.95" customHeight="1" x14ac:dyDescent="0.25">
      <c r="A210" s="32"/>
      <c r="B210" s="33"/>
      <c r="C210" s="34"/>
      <c r="D210" s="34"/>
      <c r="E210" s="34"/>
      <c r="F210" s="34"/>
      <c r="G210" s="35"/>
      <c r="H210" s="36" t="s">
        <v>400</v>
      </c>
      <c r="I210" s="3">
        <v>25000</v>
      </c>
      <c r="J210" s="3">
        <v>0</v>
      </c>
      <c r="K210" s="3">
        <v>0</v>
      </c>
      <c r="L210" s="3">
        <v>0</v>
      </c>
      <c r="M210" s="3">
        <f t="shared" si="93"/>
        <v>25000</v>
      </c>
      <c r="N210" s="3">
        <f t="shared" si="94"/>
        <v>31250</v>
      </c>
      <c r="O210" s="3">
        <f t="shared" si="95"/>
        <v>29250</v>
      </c>
      <c r="P210" s="37"/>
    </row>
    <row r="211" spans="1:16" ht="24.95" customHeight="1" x14ac:dyDescent="0.25">
      <c r="A211" s="32"/>
      <c r="B211" s="33"/>
      <c r="C211" s="34"/>
      <c r="D211" s="34"/>
      <c r="E211" s="34"/>
      <c r="F211" s="34"/>
      <c r="G211" s="35">
        <v>323232</v>
      </c>
      <c r="H211" s="36" t="s">
        <v>254</v>
      </c>
      <c r="I211" s="3">
        <v>20000</v>
      </c>
      <c r="J211" s="3">
        <v>0</v>
      </c>
      <c r="K211" s="3">
        <v>0</v>
      </c>
      <c r="L211" s="3">
        <v>0</v>
      </c>
      <c r="M211" s="3">
        <f t="shared" si="93"/>
        <v>20000</v>
      </c>
      <c r="N211" s="3">
        <f t="shared" si="94"/>
        <v>25000</v>
      </c>
      <c r="O211" s="3">
        <f>M211*1.17</f>
        <v>23400</v>
      </c>
      <c r="P211" s="37"/>
    </row>
    <row r="212" spans="1:16" ht="24.95" customHeight="1" x14ac:dyDescent="0.25">
      <c r="A212" s="74"/>
      <c r="B212" s="26"/>
      <c r="C212" s="27"/>
      <c r="D212" s="27"/>
      <c r="E212" s="27"/>
      <c r="F212" s="27"/>
      <c r="G212" s="27">
        <v>3233</v>
      </c>
      <c r="H212" s="29" t="s">
        <v>255</v>
      </c>
      <c r="I212" s="75">
        <f>SUM(I213:I215)</f>
        <v>125000</v>
      </c>
      <c r="J212" s="75">
        <f t="shared" ref="J212:O212" si="96">SUM(J213:J215)</f>
        <v>0</v>
      </c>
      <c r="K212" s="75">
        <f t="shared" si="96"/>
        <v>124000</v>
      </c>
      <c r="L212" s="75">
        <f t="shared" si="96"/>
        <v>-74000</v>
      </c>
      <c r="M212" s="75">
        <f t="shared" si="96"/>
        <v>175000</v>
      </c>
      <c r="N212" s="75">
        <f t="shared" si="96"/>
        <v>218750</v>
      </c>
      <c r="O212" s="75">
        <f t="shared" si="96"/>
        <v>196250</v>
      </c>
      <c r="P212" s="92"/>
    </row>
    <row r="213" spans="1:16" ht="66.75" customHeight="1" x14ac:dyDescent="0.25">
      <c r="A213" s="99" t="s">
        <v>388</v>
      </c>
      <c r="B213" s="20" t="s">
        <v>389</v>
      </c>
      <c r="C213" s="21" t="s">
        <v>58</v>
      </c>
      <c r="D213" s="21"/>
      <c r="E213" s="21"/>
      <c r="F213" s="21"/>
      <c r="G213" s="21"/>
      <c r="H213" s="23" t="s">
        <v>390</v>
      </c>
      <c r="I213" s="91">
        <v>0</v>
      </c>
      <c r="J213" s="91">
        <v>0</v>
      </c>
      <c r="K213" s="91">
        <v>74000</v>
      </c>
      <c r="L213" s="91">
        <v>-74000</v>
      </c>
      <c r="M213" s="91">
        <f t="shared" ref="M213:M215" si="97">SUM(I213:L213)</f>
        <v>0</v>
      </c>
      <c r="N213" s="91">
        <f>M213*1.25</f>
        <v>0</v>
      </c>
      <c r="O213" s="91">
        <f>M213</f>
        <v>0</v>
      </c>
      <c r="P213" s="109" t="s">
        <v>383</v>
      </c>
    </row>
    <row r="214" spans="1:16" ht="50.25" customHeight="1" x14ac:dyDescent="0.25">
      <c r="A214" s="99" t="s">
        <v>392</v>
      </c>
      <c r="B214" s="20" t="s">
        <v>31</v>
      </c>
      <c r="C214" s="21" t="s">
        <v>58</v>
      </c>
      <c r="D214" s="21"/>
      <c r="E214" s="21"/>
      <c r="F214" s="21"/>
      <c r="G214" s="21"/>
      <c r="H214" s="23" t="s">
        <v>391</v>
      </c>
      <c r="I214" s="91">
        <v>0</v>
      </c>
      <c r="J214" s="91">
        <v>0</v>
      </c>
      <c r="K214" s="91">
        <v>50000</v>
      </c>
      <c r="L214" s="91">
        <v>0</v>
      </c>
      <c r="M214" s="91">
        <f t="shared" si="97"/>
        <v>50000</v>
      </c>
      <c r="N214" s="91">
        <f>M214*1.25</f>
        <v>62500</v>
      </c>
      <c r="O214" s="91">
        <f>M214</f>
        <v>50000</v>
      </c>
      <c r="P214" s="37" t="s">
        <v>59</v>
      </c>
    </row>
    <row r="215" spans="1:16" ht="24.95" customHeight="1" x14ac:dyDescent="0.25">
      <c r="A215" s="32" t="s">
        <v>381</v>
      </c>
      <c r="B215" s="33" t="s">
        <v>31</v>
      </c>
      <c r="C215" s="34" t="s">
        <v>58</v>
      </c>
      <c r="D215" s="34"/>
      <c r="E215" s="34"/>
      <c r="F215" s="34"/>
      <c r="G215" s="35">
        <v>32339</v>
      </c>
      <c r="H215" s="36" t="s">
        <v>256</v>
      </c>
      <c r="I215" s="3">
        <v>125000</v>
      </c>
      <c r="J215" s="3">
        <v>0</v>
      </c>
      <c r="K215" s="3">
        <v>0</v>
      </c>
      <c r="L215" s="3">
        <v>0</v>
      </c>
      <c r="M215" s="91">
        <f t="shared" si="97"/>
        <v>125000</v>
      </c>
      <c r="N215" s="91">
        <f>M215*1.25</f>
        <v>156250</v>
      </c>
      <c r="O215" s="3">
        <f>M215*1.17</f>
        <v>146250</v>
      </c>
      <c r="P215" s="37" t="s">
        <v>59</v>
      </c>
    </row>
    <row r="216" spans="1:16" ht="24.95" customHeight="1" x14ac:dyDescent="0.25">
      <c r="A216" s="25"/>
      <c r="B216" s="26"/>
      <c r="C216" s="27"/>
      <c r="D216" s="27"/>
      <c r="E216" s="27"/>
      <c r="F216" s="27"/>
      <c r="G216" s="28">
        <v>3234</v>
      </c>
      <c r="H216" s="29" t="s">
        <v>257</v>
      </c>
      <c r="I216" s="30">
        <f>SUM(I217:I220)</f>
        <v>500000</v>
      </c>
      <c r="J216" s="30">
        <f t="shared" ref="J216:O216" si="98">SUM(J217:J220)</f>
        <v>0</v>
      </c>
      <c r="K216" s="30">
        <f t="shared" si="98"/>
        <v>0</v>
      </c>
      <c r="L216" s="30">
        <f t="shared" si="98"/>
        <v>0</v>
      </c>
      <c r="M216" s="30">
        <f t="shared" si="98"/>
        <v>500000</v>
      </c>
      <c r="N216" s="30">
        <f t="shared" si="98"/>
        <v>625000</v>
      </c>
      <c r="O216" s="30">
        <f t="shared" si="98"/>
        <v>585000</v>
      </c>
      <c r="P216" s="31"/>
    </row>
    <row r="217" spans="1:16" ht="24.95" customHeight="1" x14ac:dyDescent="0.25">
      <c r="A217" s="32"/>
      <c r="B217" s="33" t="s">
        <v>32</v>
      </c>
      <c r="C217" s="34" t="s">
        <v>60</v>
      </c>
      <c r="D217" s="34" t="s">
        <v>323</v>
      </c>
      <c r="E217" s="34"/>
      <c r="F217" s="34" t="s">
        <v>66</v>
      </c>
      <c r="G217" s="35">
        <v>32342</v>
      </c>
      <c r="H217" s="36" t="s">
        <v>258</v>
      </c>
      <c r="I217" s="3">
        <v>380000</v>
      </c>
      <c r="J217" s="3">
        <v>0</v>
      </c>
      <c r="K217" s="3">
        <v>0</v>
      </c>
      <c r="L217" s="3">
        <v>0</v>
      </c>
      <c r="M217" s="3">
        <f t="shared" ref="M217:M220" si="99">SUM(I217:L217)</f>
        <v>380000</v>
      </c>
      <c r="N217" s="3">
        <f t="shared" ref="N217:N220" si="100">M217*1.25</f>
        <v>475000</v>
      </c>
      <c r="O217" s="3">
        <f>M217*1.17</f>
        <v>444600</v>
      </c>
      <c r="P217" s="37"/>
    </row>
    <row r="218" spans="1:16" ht="24.95" customHeight="1" x14ac:dyDescent="0.25">
      <c r="A218" s="32"/>
      <c r="B218" s="33"/>
      <c r="C218" s="34"/>
      <c r="D218" s="34"/>
      <c r="E218" s="34"/>
      <c r="F218" s="34"/>
      <c r="G218" s="35">
        <v>32344</v>
      </c>
      <c r="H218" s="36" t="s">
        <v>259</v>
      </c>
      <c r="I218" s="3">
        <v>20000</v>
      </c>
      <c r="J218" s="3">
        <v>0</v>
      </c>
      <c r="K218" s="3">
        <v>0</v>
      </c>
      <c r="L218" s="3">
        <v>0</v>
      </c>
      <c r="M218" s="3">
        <f t="shared" si="99"/>
        <v>20000</v>
      </c>
      <c r="N218" s="3">
        <f t="shared" si="100"/>
        <v>25000</v>
      </c>
      <c r="O218" s="3">
        <f t="shared" ref="O218:O220" si="101">M218*1.17</f>
        <v>23400</v>
      </c>
      <c r="P218" s="37"/>
    </row>
    <row r="219" spans="1:16" ht="40.5" customHeight="1" x14ac:dyDescent="0.25">
      <c r="A219" s="32" t="s">
        <v>367</v>
      </c>
      <c r="B219" s="33" t="s">
        <v>368</v>
      </c>
      <c r="C219" s="34" t="s">
        <v>58</v>
      </c>
      <c r="D219" s="34"/>
      <c r="E219" s="34"/>
      <c r="F219" s="34"/>
      <c r="G219" s="35">
        <v>323492</v>
      </c>
      <c r="H219" s="36" t="s">
        <v>260</v>
      </c>
      <c r="I219" s="3">
        <v>100000</v>
      </c>
      <c r="J219" s="3">
        <v>-50000</v>
      </c>
      <c r="K219" s="3">
        <v>0</v>
      </c>
      <c r="L219" s="3">
        <v>0</v>
      </c>
      <c r="M219" s="3">
        <f t="shared" si="99"/>
        <v>50000</v>
      </c>
      <c r="N219" s="3">
        <f t="shared" si="100"/>
        <v>62500</v>
      </c>
      <c r="O219" s="3">
        <f t="shared" si="101"/>
        <v>58500</v>
      </c>
      <c r="P219" s="37"/>
    </row>
    <row r="220" spans="1:16" ht="24.95" customHeight="1" x14ac:dyDescent="0.25">
      <c r="A220" s="32"/>
      <c r="B220" s="33"/>
      <c r="C220" s="34"/>
      <c r="D220" s="34"/>
      <c r="E220" s="34"/>
      <c r="F220" s="34"/>
      <c r="G220" s="35">
        <v>323492</v>
      </c>
      <c r="H220" s="36" t="s">
        <v>366</v>
      </c>
      <c r="I220" s="3">
        <v>0</v>
      </c>
      <c r="J220" s="3">
        <v>50000</v>
      </c>
      <c r="K220" s="3">
        <v>0</v>
      </c>
      <c r="L220" s="3">
        <v>0</v>
      </c>
      <c r="M220" s="3">
        <f t="shared" si="99"/>
        <v>50000</v>
      </c>
      <c r="N220" s="3">
        <f t="shared" si="100"/>
        <v>62500</v>
      </c>
      <c r="O220" s="3">
        <f t="shared" si="101"/>
        <v>58500</v>
      </c>
      <c r="P220" s="37"/>
    </row>
    <row r="221" spans="1:16" ht="24.95" customHeight="1" x14ac:dyDescent="0.25">
      <c r="A221" s="11"/>
      <c r="B221" s="12"/>
      <c r="C221" s="13"/>
      <c r="D221" s="13"/>
      <c r="E221" s="13"/>
      <c r="F221" s="13"/>
      <c r="G221" s="14">
        <v>32353</v>
      </c>
      <c r="H221" s="6" t="s">
        <v>261</v>
      </c>
      <c r="I221" s="7">
        <f>I222</f>
        <v>40000</v>
      </c>
      <c r="J221" s="7">
        <f t="shared" ref="J221:O221" si="102">J222</f>
        <v>-40000</v>
      </c>
      <c r="K221" s="7">
        <f t="shared" si="102"/>
        <v>0</v>
      </c>
      <c r="L221" s="7">
        <f t="shared" si="102"/>
        <v>0</v>
      </c>
      <c r="M221" s="7">
        <f t="shared" si="102"/>
        <v>0</v>
      </c>
      <c r="N221" s="7">
        <f t="shared" si="102"/>
        <v>0</v>
      </c>
      <c r="O221" s="7">
        <f t="shared" si="102"/>
        <v>0</v>
      </c>
      <c r="P221" s="38"/>
    </row>
    <row r="222" spans="1:16" ht="24.95" customHeight="1" x14ac:dyDescent="0.25">
      <c r="A222" s="32"/>
      <c r="B222" s="33"/>
      <c r="C222" s="34"/>
      <c r="D222" s="34"/>
      <c r="E222" s="34"/>
      <c r="F222" s="34"/>
      <c r="G222" s="35">
        <v>32353</v>
      </c>
      <c r="H222" s="36" t="s">
        <v>262</v>
      </c>
      <c r="I222" s="3">
        <v>40000</v>
      </c>
      <c r="J222" s="3">
        <v>-40000</v>
      </c>
      <c r="K222" s="3">
        <v>0</v>
      </c>
      <c r="L222" s="3">
        <v>0</v>
      </c>
      <c r="M222" s="3">
        <f>SUM(I222:L222)</f>
        <v>0</v>
      </c>
      <c r="N222" s="3">
        <f t="shared" ref="N222" si="103">M222*1.25</f>
        <v>0</v>
      </c>
      <c r="O222" s="3">
        <f>M222</f>
        <v>0</v>
      </c>
      <c r="P222" s="37"/>
    </row>
    <row r="223" spans="1:16" ht="24.95" customHeight="1" x14ac:dyDescent="0.25">
      <c r="A223" s="11"/>
      <c r="B223" s="12"/>
      <c r="C223" s="13"/>
      <c r="D223" s="13"/>
      <c r="E223" s="13"/>
      <c r="F223" s="13"/>
      <c r="G223" s="14">
        <v>32359</v>
      </c>
      <c r="H223" s="6" t="s">
        <v>263</v>
      </c>
      <c r="I223" s="7">
        <f>I224</f>
        <v>105000</v>
      </c>
      <c r="J223" s="7">
        <f t="shared" ref="J223:O223" si="104">J224</f>
        <v>0</v>
      </c>
      <c r="K223" s="7">
        <f t="shared" si="104"/>
        <v>0</v>
      </c>
      <c r="L223" s="7">
        <f t="shared" si="104"/>
        <v>0</v>
      </c>
      <c r="M223" s="7">
        <f t="shared" si="104"/>
        <v>105000</v>
      </c>
      <c r="N223" s="7">
        <f t="shared" si="104"/>
        <v>131250</v>
      </c>
      <c r="O223" s="7">
        <f t="shared" si="104"/>
        <v>122849.99999999999</v>
      </c>
      <c r="P223" s="38">
        <f t="shared" ref="P223" si="105">P224</f>
        <v>0</v>
      </c>
    </row>
    <row r="224" spans="1:16" ht="24.95" customHeight="1" x14ac:dyDescent="0.25">
      <c r="A224" s="32"/>
      <c r="B224" s="33"/>
      <c r="C224" s="34"/>
      <c r="D224" s="34"/>
      <c r="E224" s="34"/>
      <c r="F224" s="34"/>
      <c r="G224" s="35">
        <v>32359</v>
      </c>
      <c r="H224" s="36" t="s">
        <v>264</v>
      </c>
      <c r="I224" s="3">
        <v>105000</v>
      </c>
      <c r="J224" s="3">
        <v>0</v>
      </c>
      <c r="K224" s="3">
        <v>0</v>
      </c>
      <c r="L224" s="3">
        <v>0</v>
      </c>
      <c r="M224" s="3">
        <f>SUM(I224:L224)</f>
        <v>105000</v>
      </c>
      <c r="N224" s="3">
        <f t="shared" ref="N224" si="106">M224*1.25</f>
        <v>131250</v>
      </c>
      <c r="O224" s="3">
        <f>M224*1.17</f>
        <v>122849.99999999999</v>
      </c>
      <c r="P224" s="37"/>
    </row>
    <row r="225" spans="1:16" ht="24.95" customHeight="1" x14ac:dyDescent="0.25">
      <c r="A225" s="25"/>
      <c r="B225" s="26"/>
      <c r="C225" s="27"/>
      <c r="D225" s="27"/>
      <c r="E225" s="27"/>
      <c r="F225" s="27"/>
      <c r="G225" s="28">
        <v>32363</v>
      </c>
      <c r="H225" s="29" t="s">
        <v>265</v>
      </c>
      <c r="I225" s="30">
        <f>I226</f>
        <v>836000</v>
      </c>
      <c r="J225" s="30">
        <f t="shared" ref="J225:N225" si="107">J226</f>
        <v>-78000</v>
      </c>
      <c r="K225" s="30">
        <f t="shared" si="107"/>
        <v>0</v>
      </c>
      <c r="L225" s="30">
        <f t="shared" si="107"/>
        <v>-358000</v>
      </c>
      <c r="M225" s="30">
        <f t="shared" si="107"/>
        <v>400000</v>
      </c>
      <c r="N225" s="30">
        <f t="shared" si="107"/>
        <v>500000</v>
      </c>
      <c r="O225" s="30">
        <f>O226</f>
        <v>400000</v>
      </c>
      <c r="P225" s="39"/>
    </row>
    <row r="226" spans="1:16" s="108" customFormat="1" ht="48" customHeight="1" x14ac:dyDescent="0.25">
      <c r="A226" s="11" t="s">
        <v>382</v>
      </c>
      <c r="B226" s="12" t="s">
        <v>33</v>
      </c>
      <c r="C226" s="13" t="s">
        <v>60</v>
      </c>
      <c r="D226" s="13" t="s">
        <v>61</v>
      </c>
      <c r="E226" s="62" t="s">
        <v>164</v>
      </c>
      <c r="F226" s="13" t="s">
        <v>62</v>
      </c>
      <c r="G226" s="14">
        <v>323632</v>
      </c>
      <c r="H226" s="6" t="s">
        <v>266</v>
      </c>
      <c r="I226" s="7">
        <f>SUM(I227:I229)</f>
        <v>836000</v>
      </c>
      <c r="J226" s="7">
        <f t="shared" ref="J226:O226" si="108">SUM(J227:J229)</f>
        <v>-78000</v>
      </c>
      <c r="K226" s="7">
        <f t="shared" si="108"/>
        <v>0</v>
      </c>
      <c r="L226" s="7">
        <f t="shared" si="108"/>
        <v>-358000</v>
      </c>
      <c r="M226" s="7">
        <f t="shared" si="108"/>
        <v>400000</v>
      </c>
      <c r="N226" s="7">
        <f t="shared" si="108"/>
        <v>500000</v>
      </c>
      <c r="O226" s="7">
        <f t="shared" si="108"/>
        <v>400000</v>
      </c>
      <c r="P226" s="9" t="s">
        <v>59</v>
      </c>
    </row>
    <row r="227" spans="1:16" ht="36" x14ac:dyDescent="0.25">
      <c r="A227" s="32"/>
      <c r="B227" s="33"/>
      <c r="C227" s="34"/>
      <c r="D227" s="34"/>
      <c r="E227" s="34"/>
      <c r="F227" s="34"/>
      <c r="G227" s="35"/>
      <c r="H227" s="36" t="s">
        <v>267</v>
      </c>
      <c r="I227" s="3">
        <v>75000</v>
      </c>
      <c r="J227" s="3">
        <v>0</v>
      </c>
      <c r="K227" s="3">
        <v>0</v>
      </c>
      <c r="L227" s="3">
        <v>-75000</v>
      </c>
      <c r="M227" s="3">
        <f t="shared" ref="M227:M228" si="109">SUM(I227:L227)</f>
        <v>0</v>
      </c>
      <c r="N227" s="3">
        <f>M227*1.25</f>
        <v>0</v>
      </c>
      <c r="O227" s="3">
        <f>M227</f>
        <v>0</v>
      </c>
      <c r="P227" s="37"/>
    </row>
    <row r="228" spans="1:16" ht="36" x14ac:dyDescent="0.25">
      <c r="A228" s="32"/>
      <c r="B228" s="33"/>
      <c r="C228" s="34"/>
      <c r="D228" s="34"/>
      <c r="E228" s="34"/>
      <c r="F228" s="34"/>
      <c r="G228" s="35"/>
      <c r="H228" s="36" t="s">
        <v>269</v>
      </c>
      <c r="I228" s="3">
        <v>283000</v>
      </c>
      <c r="J228" s="3">
        <v>0</v>
      </c>
      <c r="K228" s="3">
        <v>0</v>
      </c>
      <c r="L228" s="3">
        <v>-283000</v>
      </c>
      <c r="M228" s="3">
        <f t="shared" si="109"/>
        <v>0</v>
      </c>
      <c r="N228" s="3">
        <f t="shared" ref="N228" si="110">M228*1.25</f>
        <v>0</v>
      </c>
      <c r="O228" s="3">
        <f t="shared" ref="O228:O229" si="111">M228</f>
        <v>0</v>
      </c>
      <c r="P228" s="37"/>
    </row>
    <row r="229" spans="1:16" ht="72" x14ac:dyDescent="0.25">
      <c r="A229" s="11" t="s">
        <v>365</v>
      </c>
      <c r="B229" s="12" t="s">
        <v>33</v>
      </c>
      <c r="C229" s="13" t="s">
        <v>60</v>
      </c>
      <c r="D229" s="13" t="s">
        <v>61</v>
      </c>
      <c r="E229" s="62" t="s">
        <v>321</v>
      </c>
      <c r="F229" s="13" t="s">
        <v>62</v>
      </c>
      <c r="G229" s="14"/>
      <c r="H229" s="6" t="s">
        <v>268</v>
      </c>
      <c r="I229" s="7">
        <v>478000</v>
      </c>
      <c r="J229" s="7">
        <v>-78000</v>
      </c>
      <c r="K229" s="7">
        <v>0</v>
      </c>
      <c r="L229" s="7">
        <v>0</v>
      </c>
      <c r="M229" s="7">
        <f>SUM(I229:L229)</f>
        <v>400000</v>
      </c>
      <c r="N229" s="7">
        <f>M229*1.25</f>
        <v>500000</v>
      </c>
      <c r="O229" s="7">
        <f t="shared" si="111"/>
        <v>400000</v>
      </c>
      <c r="P229" s="9" t="s">
        <v>59</v>
      </c>
    </row>
    <row r="230" spans="1:16" ht="24.95" customHeight="1" x14ac:dyDescent="0.25">
      <c r="A230" s="11"/>
      <c r="B230" s="12"/>
      <c r="C230" s="13"/>
      <c r="D230" s="13"/>
      <c r="E230" s="13"/>
      <c r="F230" s="13"/>
      <c r="G230" s="14">
        <v>32369</v>
      </c>
      <c r="H230" s="6" t="s">
        <v>270</v>
      </c>
      <c r="I230" s="7">
        <f>I231</f>
        <v>250000</v>
      </c>
      <c r="J230" s="7">
        <f t="shared" ref="J230:O230" si="112">J231</f>
        <v>0</v>
      </c>
      <c r="K230" s="7">
        <f t="shared" si="112"/>
        <v>0</v>
      </c>
      <c r="L230" s="7">
        <f t="shared" si="112"/>
        <v>0</v>
      </c>
      <c r="M230" s="7">
        <f t="shared" si="112"/>
        <v>250000</v>
      </c>
      <c r="N230" s="7">
        <f t="shared" si="112"/>
        <v>312500</v>
      </c>
      <c r="O230" s="7">
        <f t="shared" si="112"/>
        <v>312500</v>
      </c>
      <c r="P230" s="38"/>
    </row>
    <row r="231" spans="1:16" ht="48" x14ac:dyDescent="0.25">
      <c r="A231" s="32" t="s">
        <v>351</v>
      </c>
      <c r="B231" s="33" t="s">
        <v>34</v>
      </c>
      <c r="C231" s="34" t="s">
        <v>271</v>
      </c>
      <c r="D231" s="34" t="s">
        <v>61</v>
      </c>
      <c r="E231" s="54" t="s">
        <v>143</v>
      </c>
      <c r="F231" s="34" t="s">
        <v>62</v>
      </c>
      <c r="G231" s="35">
        <v>323691</v>
      </c>
      <c r="H231" s="36" t="s">
        <v>352</v>
      </c>
      <c r="I231" s="3">
        <v>250000</v>
      </c>
      <c r="J231" s="3">
        <v>0</v>
      </c>
      <c r="K231" s="3">
        <v>0</v>
      </c>
      <c r="L231" s="3">
        <v>0</v>
      </c>
      <c r="M231" s="3">
        <f>SUM(I231:L231)</f>
        <v>250000</v>
      </c>
      <c r="N231" s="3">
        <f>M231*1.25</f>
        <v>312500</v>
      </c>
      <c r="O231" s="3">
        <f>N231</f>
        <v>312500</v>
      </c>
      <c r="P231" s="37" t="s">
        <v>59</v>
      </c>
    </row>
    <row r="232" spans="1:16" ht="24.95" customHeight="1" x14ac:dyDescent="0.25">
      <c r="A232" s="11"/>
      <c r="B232" s="12"/>
      <c r="C232" s="13"/>
      <c r="D232" s="13"/>
      <c r="E232" s="13"/>
      <c r="F232" s="13"/>
      <c r="G232" s="14">
        <v>32373</v>
      </c>
      <c r="H232" s="6" t="s">
        <v>272</v>
      </c>
      <c r="I232" s="7">
        <v>200000</v>
      </c>
      <c r="J232" s="7">
        <v>0</v>
      </c>
      <c r="K232" s="7">
        <v>0</v>
      </c>
      <c r="L232" s="7">
        <v>0</v>
      </c>
      <c r="M232" s="7">
        <f>SUM(I232:L232)</f>
        <v>200000</v>
      </c>
      <c r="N232" s="7">
        <f>M232*1.25</f>
        <v>250000</v>
      </c>
      <c r="O232" s="7">
        <f>I232*1.17</f>
        <v>234000</v>
      </c>
      <c r="P232" s="9"/>
    </row>
    <row r="233" spans="1:16" ht="24.95" customHeight="1" x14ac:dyDescent="0.25">
      <c r="A233" s="25"/>
      <c r="B233" s="26"/>
      <c r="C233" s="27"/>
      <c r="D233" s="27"/>
      <c r="E233" s="27"/>
      <c r="F233" s="27"/>
      <c r="G233" s="28">
        <v>32379</v>
      </c>
      <c r="H233" s="29" t="s">
        <v>273</v>
      </c>
      <c r="I233" s="30">
        <f>I234+I239+I241+I243+I246</f>
        <v>755000</v>
      </c>
      <c r="J233" s="30">
        <f t="shared" ref="J233:O233" si="113">J234+J239+J241+J243+J246</f>
        <v>-100000</v>
      </c>
      <c r="K233" s="30">
        <f t="shared" si="113"/>
        <v>0</v>
      </c>
      <c r="L233" s="30">
        <f t="shared" si="113"/>
        <v>0</v>
      </c>
      <c r="M233" s="30">
        <f t="shared" si="113"/>
        <v>555000</v>
      </c>
      <c r="N233" s="30">
        <f t="shared" si="113"/>
        <v>693750</v>
      </c>
      <c r="O233" s="30">
        <f t="shared" si="113"/>
        <v>609400</v>
      </c>
      <c r="P233" s="39"/>
    </row>
    <row r="234" spans="1:16" ht="24.95" customHeight="1" x14ac:dyDescent="0.25">
      <c r="A234" s="11"/>
      <c r="B234" s="12"/>
      <c r="C234" s="13"/>
      <c r="D234" s="13"/>
      <c r="E234" s="13"/>
      <c r="F234" s="13"/>
      <c r="G234" s="14">
        <v>323791</v>
      </c>
      <c r="H234" s="6" t="s">
        <v>274</v>
      </c>
      <c r="I234" s="7">
        <f>SUM(I235:I238)</f>
        <v>320000</v>
      </c>
      <c r="J234" s="7">
        <f t="shared" ref="J234:O234" si="114">SUM(J235:J238)</f>
        <v>0</v>
      </c>
      <c r="K234" s="7">
        <f t="shared" si="114"/>
        <v>0</v>
      </c>
      <c r="L234" s="7">
        <f t="shared" si="114"/>
        <v>0</v>
      </c>
      <c r="M234" s="7">
        <f t="shared" si="114"/>
        <v>320000</v>
      </c>
      <c r="N234" s="7">
        <f t="shared" si="114"/>
        <v>400000</v>
      </c>
      <c r="O234" s="7">
        <f t="shared" si="114"/>
        <v>374400</v>
      </c>
      <c r="P234" s="9"/>
    </row>
    <row r="235" spans="1:16" ht="48" x14ac:dyDescent="0.25">
      <c r="A235" s="11"/>
      <c r="B235" s="12" t="s">
        <v>42</v>
      </c>
      <c r="C235" s="13" t="s">
        <v>58</v>
      </c>
      <c r="D235" s="13"/>
      <c r="E235" s="13"/>
      <c r="F235" s="13"/>
      <c r="G235" s="14">
        <v>323791</v>
      </c>
      <c r="H235" s="6" t="s">
        <v>303</v>
      </c>
      <c r="I235" s="7">
        <v>150000</v>
      </c>
      <c r="J235" s="7">
        <v>0</v>
      </c>
      <c r="K235" s="7">
        <v>0</v>
      </c>
      <c r="L235" s="7">
        <v>0</v>
      </c>
      <c r="M235" s="7">
        <f>SUM(I235:L235)</f>
        <v>150000</v>
      </c>
      <c r="N235" s="7">
        <f t="shared" ref="N235" si="115">M235*1.25</f>
        <v>187500</v>
      </c>
      <c r="O235" s="7">
        <f t="shared" ref="O235" si="116">M235*1.17</f>
        <v>175500</v>
      </c>
      <c r="P235" s="9" t="s">
        <v>59</v>
      </c>
    </row>
    <row r="236" spans="1:16" ht="24.95" customHeight="1" x14ac:dyDescent="0.25">
      <c r="A236" s="32"/>
      <c r="B236" s="33"/>
      <c r="C236" s="34"/>
      <c r="D236" s="34"/>
      <c r="E236" s="34"/>
      <c r="F236" s="34"/>
      <c r="G236" s="35"/>
      <c r="H236" s="36" t="s">
        <v>275</v>
      </c>
      <c r="I236" s="3">
        <v>70000</v>
      </c>
      <c r="J236" s="3">
        <v>0</v>
      </c>
      <c r="K236" s="3">
        <v>0</v>
      </c>
      <c r="L236" s="3">
        <v>0</v>
      </c>
      <c r="M236" s="3">
        <f t="shared" ref="M236:M238" si="117">SUM(I236:L236)</f>
        <v>70000</v>
      </c>
      <c r="N236" s="3">
        <f t="shared" ref="N236:N238" si="118">M236*1.25</f>
        <v>87500</v>
      </c>
      <c r="O236" s="3">
        <f>I236*1.17</f>
        <v>81900</v>
      </c>
      <c r="P236" s="37"/>
    </row>
    <row r="237" spans="1:16" ht="24.95" customHeight="1" x14ac:dyDescent="0.25">
      <c r="A237" s="32"/>
      <c r="B237" s="33"/>
      <c r="C237" s="34"/>
      <c r="D237" s="34"/>
      <c r="E237" s="34"/>
      <c r="F237" s="34"/>
      <c r="G237" s="35"/>
      <c r="H237" s="36" t="s">
        <v>276</v>
      </c>
      <c r="I237" s="3">
        <v>50000</v>
      </c>
      <c r="J237" s="3">
        <v>0</v>
      </c>
      <c r="K237" s="3">
        <v>0</v>
      </c>
      <c r="L237" s="3">
        <v>0</v>
      </c>
      <c r="M237" s="3">
        <f t="shared" si="117"/>
        <v>50000</v>
      </c>
      <c r="N237" s="3">
        <f t="shared" si="118"/>
        <v>62500</v>
      </c>
      <c r="O237" s="3">
        <f>I237*1.17</f>
        <v>58500</v>
      </c>
      <c r="P237" s="37"/>
    </row>
    <row r="238" spans="1:16" ht="24.95" customHeight="1" x14ac:dyDescent="0.25">
      <c r="A238" s="32"/>
      <c r="B238" s="33"/>
      <c r="C238" s="34"/>
      <c r="D238" s="34"/>
      <c r="E238" s="34"/>
      <c r="F238" s="34"/>
      <c r="G238" s="35"/>
      <c r="H238" s="36" t="s">
        <v>277</v>
      </c>
      <c r="I238" s="3">
        <v>50000</v>
      </c>
      <c r="J238" s="3">
        <v>0</v>
      </c>
      <c r="K238" s="3">
        <v>0</v>
      </c>
      <c r="L238" s="3">
        <v>0</v>
      </c>
      <c r="M238" s="3">
        <f t="shared" si="117"/>
        <v>50000</v>
      </c>
      <c r="N238" s="3">
        <f t="shared" si="118"/>
        <v>62500</v>
      </c>
      <c r="O238" s="3">
        <f>I238*1.17</f>
        <v>58500</v>
      </c>
      <c r="P238" s="37"/>
    </row>
    <row r="239" spans="1:16" ht="24.95" customHeight="1" x14ac:dyDescent="0.25">
      <c r="A239" s="11"/>
      <c r="B239" s="12"/>
      <c r="C239" s="13"/>
      <c r="D239" s="13"/>
      <c r="E239" s="13"/>
      <c r="F239" s="13"/>
      <c r="G239" s="14">
        <v>323792</v>
      </c>
      <c r="H239" s="6" t="s">
        <v>278</v>
      </c>
      <c r="I239" s="7">
        <f>I240</f>
        <v>50000</v>
      </c>
      <c r="J239" s="7">
        <f t="shared" ref="J239:O239" si="119">J240</f>
        <v>0</v>
      </c>
      <c r="K239" s="7">
        <f t="shared" si="119"/>
        <v>0</v>
      </c>
      <c r="L239" s="7">
        <v>0</v>
      </c>
      <c r="M239" s="7">
        <f t="shared" si="119"/>
        <v>0</v>
      </c>
      <c r="N239" s="7">
        <f t="shared" si="119"/>
        <v>0</v>
      </c>
      <c r="O239" s="7">
        <f t="shared" si="119"/>
        <v>0</v>
      </c>
      <c r="P239" s="38"/>
    </row>
    <row r="240" spans="1:16" ht="24.95" customHeight="1" x14ac:dyDescent="0.25">
      <c r="A240" s="32"/>
      <c r="B240" s="33"/>
      <c r="C240" s="34"/>
      <c r="D240" s="34"/>
      <c r="E240" s="34"/>
      <c r="F240" s="34"/>
      <c r="G240" s="35"/>
      <c r="H240" s="36" t="s">
        <v>279</v>
      </c>
      <c r="I240" s="3">
        <v>50000</v>
      </c>
      <c r="J240" s="3">
        <v>0</v>
      </c>
      <c r="K240" s="3">
        <v>0</v>
      </c>
      <c r="L240" s="3">
        <v>-50000</v>
      </c>
      <c r="M240" s="3">
        <f>SUM(I240:L240)</f>
        <v>0</v>
      </c>
      <c r="N240" s="3">
        <f>M240*1.25</f>
        <v>0</v>
      </c>
      <c r="O240" s="3">
        <f>M240*1.17</f>
        <v>0</v>
      </c>
      <c r="P240" s="37"/>
    </row>
    <row r="241" spans="1:16" ht="24.95" customHeight="1" x14ac:dyDescent="0.25">
      <c r="A241" s="11"/>
      <c r="B241" s="12"/>
      <c r="C241" s="13"/>
      <c r="D241" s="13"/>
      <c r="E241" s="13"/>
      <c r="F241" s="13"/>
      <c r="G241" s="14">
        <v>323793</v>
      </c>
      <c r="H241" s="6" t="s">
        <v>280</v>
      </c>
      <c r="I241" s="7">
        <f>I242</f>
        <v>50000</v>
      </c>
      <c r="J241" s="7">
        <f t="shared" ref="J241:O241" si="120">J242</f>
        <v>0</v>
      </c>
      <c r="K241" s="7">
        <f t="shared" si="120"/>
        <v>0</v>
      </c>
      <c r="L241" s="7">
        <v>0</v>
      </c>
      <c r="M241" s="7">
        <f t="shared" si="120"/>
        <v>0</v>
      </c>
      <c r="N241" s="7">
        <f t="shared" si="120"/>
        <v>0</v>
      </c>
      <c r="O241" s="7">
        <f t="shared" si="120"/>
        <v>0</v>
      </c>
      <c r="P241" s="9"/>
    </row>
    <row r="242" spans="1:16" ht="24.95" customHeight="1" x14ac:dyDescent="0.25">
      <c r="A242" s="32"/>
      <c r="B242" s="33"/>
      <c r="C242" s="34"/>
      <c r="D242" s="34"/>
      <c r="E242" s="34"/>
      <c r="F242" s="34"/>
      <c r="G242" s="35"/>
      <c r="H242" s="36" t="s">
        <v>281</v>
      </c>
      <c r="I242" s="3">
        <v>50000</v>
      </c>
      <c r="J242" s="3">
        <v>0</v>
      </c>
      <c r="K242" s="3">
        <v>0</v>
      </c>
      <c r="L242" s="3">
        <v>-50000</v>
      </c>
      <c r="M242" s="3">
        <f>SUM(I242:L242)</f>
        <v>0</v>
      </c>
      <c r="N242" s="3">
        <f t="shared" ref="N242" si="121">M242*1.25</f>
        <v>0</v>
      </c>
      <c r="O242" s="3">
        <f>M242*1.17</f>
        <v>0</v>
      </c>
      <c r="P242" s="37"/>
    </row>
    <row r="243" spans="1:16" ht="24.95" customHeight="1" x14ac:dyDescent="0.25">
      <c r="A243" s="11"/>
      <c r="B243" s="12"/>
      <c r="C243" s="13"/>
      <c r="D243" s="13"/>
      <c r="E243" s="13"/>
      <c r="F243" s="13"/>
      <c r="G243" s="14">
        <v>323795</v>
      </c>
      <c r="H243" s="6" t="s">
        <v>282</v>
      </c>
      <c r="I243" s="7">
        <f>I244+I245</f>
        <v>35000</v>
      </c>
      <c r="J243" s="7">
        <f t="shared" ref="J243:O243" si="122">J244+J245</f>
        <v>0</v>
      </c>
      <c r="K243" s="7">
        <f t="shared" si="122"/>
        <v>0</v>
      </c>
      <c r="L243" s="7">
        <f t="shared" si="122"/>
        <v>0</v>
      </c>
      <c r="M243" s="7">
        <f t="shared" si="122"/>
        <v>35000</v>
      </c>
      <c r="N243" s="7">
        <f t="shared" si="122"/>
        <v>43750</v>
      </c>
      <c r="O243" s="7">
        <f t="shared" si="122"/>
        <v>35000</v>
      </c>
      <c r="P243" s="9"/>
    </row>
    <row r="244" spans="1:16" ht="24.95" customHeight="1" x14ac:dyDescent="0.25">
      <c r="A244" s="32"/>
      <c r="B244" s="33"/>
      <c r="C244" s="34"/>
      <c r="D244" s="34"/>
      <c r="E244" s="34"/>
      <c r="F244" s="34"/>
      <c r="G244" s="35"/>
      <c r="H244" s="36" t="s">
        <v>283</v>
      </c>
      <c r="I244" s="3">
        <v>30000</v>
      </c>
      <c r="J244" s="3">
        <v>0</v>
      </c>
      <c r="K244" s="3">
        <v>0</v>
      </c>
      <c r="L244" s="3">
        <v>0</v>
      </c>
      <c r="M244" s="3">
        <f t="shared" ref="M244:M245" si="123">SUM(I244:L244)</f>
        <v>30000</v>
      </c>
      <c r="N244" s="3">
        <f t="shared" ref="N244:N245" si="124">M244*1.25</f>
        <v>37500</v>
      </c>
      <c r="O244" s="3">
        <f>I244</f>
        <v>30000</v>
      </c>
      <c r="P244" s="37"/>
    </row>
    <row r="245" spans="1:16" ht="24.95" customHeight="1" x14ac:dyDescent="0.25">
      <c r="A245" s="32"/>
      <c r="B245" s="33"/>
      <c r="C245" s="34"/>
      <c r="D245" s="34"/>
      <c r="E245" s="34"/>
      <c r="F245" s="34"/>
      <c r="G245" s="35"/>
      <c r="H245" s="36" t="s">
        <v>284</v>
      </c>
      <c r="I245" s="3">
        <v>5000</v>
      </c>
      <c r="J245" s="3">
        <v>0</v>
      </c>
      <c r="K245" s="3">
        <v>0</v>
      </c>
      <c r="L245" s="3">
        <v>0</v>
      </c>
      <c r="M245" s="3">
        <f t="shared" si="123"/>
        <v>5000</v>
      </c>
      <c r="N245" s="3">
        <f t="shared" si="124"/>
        <v>6250</v>
      </c>
      <c r="O245" s="3">
        <f>I245</f>
        <v>5000</v>
      </c>
      <c r="P245" s="37"/>
    </row>
    <row r="246" spans="1:16" ht="36" x14ac:dyDescent="0.25">
      <c r="A246" s="11"/>
      <c r="B246" s="12"/>
      <c r="C246" s="13"/>
      <c r="D246" s="13"/>
      <c r="E246" s="13"/>
      <c r="F246" s="13"/>
      <c r="G246" s="14">
        <v>32379</v>
      </c>
      <c r="H246" s="6" t="s">
        <v>285</v>
      </c>
      <c r="I246" s="7">
        <f>SUM(I247:I249)</f>
        <v>300000</v>
      </c>
      <c r="J246" s="7">
        <f t="shared" ref="J246:O246" si="125">SUM(J247:J249)</f>
        <v>-100000</v>
      </c>
      <c r="K246" s="7">
        <f t="shared" si="125"/>
        <v>0</v>
      </c>
      <c r="L246" s="7">
        <f t="shared" si="125"/>
        <v>0</v>
      </c>
      <c r="M246" s="7">
        <f t="shared" si="125"/>
        <v>200000</v>
      </c>
      <c r="N246" s="7">
        <f t="shared" si="125"/>
        <v>250000</v>
      </c>
      <c r="O246" s="7">
        <f t="shared" si="125"/>
        <v>200000</v>
      </c>
      <c r="P246" s="38"/>
    </row>
    <row r="247" spans="1:16" ht="24" x14ac:dyDescent="0.25">
      <c r="A247" s="19"/>
      <c r="B247" s="20"/>
      <c r="C247" s="21"/>
      <c r="D247" s="21"/>
      <c r="E247" s="21"/>
      <c r="F247" s="21"/>
      <c r="G247" s="22">
        <v>32379</v>
      </c>
      <c r="H247" s="23" t="s">
        <v>285</v>
      </c>
      <c r="I247" s="4">
        <v>300000</v>
      </c>
      <c r="J247" s="4">
        <v>-300000</v>
      </c>
      <c r="K247" s="4">
        <v>0</v>
      </c>
      <c r="L247" s="4">
        <v>0</v>
      </c>
      <c r="M247" s="4">
        <f t="shared" ref="M247:M249" si="126">SUM(I247:L247)</f>
        <v>0</v>
      </c>
      <c r="N247" s="4">
        <f>M247*1.25</f>
        <v>0</v>
      </c>
      <c r="O247" s="4">
        <f>M247</f>
        <v>0</v>
      </c>
      <c r="P247" s="24"/>
    </row>
    <row r="248" spans="1:16" ht="47.25" customHeight="1" x14ac:dyDescent="0.25">
      <c r="A248" s="19" t="s">
        <v>363</v>
      </c>
      <c r="B248" s="20" t="s">
        <v>360</v>
      </c>
      <c r="C248" s="34" t="s">
        <v>58</v>
      </c>
      <c r="D248" s="21"/>
      <c r="E248" s="21"/>
      <c r="F248" s="21"/>
      <c r="G248" s="22"/>
      <c r="H248" s="23" t="s">
        <v>359</v>
      </c>
      <c r="I248" s="4">
        <v>0</v>
      </c>
      <c r="J248" s="4">
        <v>150000</v>
      </c>
      <c r="K248" s="4">
        <v>0</v>
      </c>
      <c r="L248" s="4">
        <v>0</v>
      </c>
      <c r="M248" s="4">
        <f t="shared" si="126"/>
        <v>150000</v>
      </c>
      <c r="N248" s="4">
        <f t="shared" ref="N248:N249" si="127">M248*1.25</f>
        <v>187500</v>
      </c>
      <c r="O248" s="4">
        <f t="shared" ref="O248:O249" si="128">M248</f>
        <v>150000</v>
      </c>
      <c r="P248" s="37" t="s">
        <v>59</v>
      </c>
    </row>
    <row r="249" spans="1:16" ht="39" customHeight="1" x14ac:dyDescent="0.25">
      <c r="A249" s="19" t="s">
        <v>364</v>
      </c>
      <c r="B249" s="20" t="s">
        <v>362</v>
      </c>
      <c r="C249" s="34" t="s">
        <v>58</v>
      </c>
      <c r="D249" s="21"/>
      <c r="E249" s="21"/>
      <c r="F249" s="21"/>
      <c r="G249" s="22"/>
      <c r="H249" s="23" t="s">
        <v>361</v>
      </c>
      <c r="I249" s="4">
        <v>0</v>
      </c>
      <c r="J249" s="4">
        <v>50000</v>
      </c>
      <c r="K249" s="4">
        <v>0</v>
      </c>
      <c r="L249" s="4">
        <v>0</v>
      </c>
      <c r="M249" s="4">
        <f t="shared" si="126"/>
        <v>50000</v>
      </c>
      <c r="N249" s="4">
        <f t="shared" si="127"/>
        <v>62500</v>
      </c>
      <c r="O249" s="4">
        <f t="shared" si="128"/>
        <v>50000</v>
      </c>
      <c r="P249" s="37" t="s">
        <v>59</v>
      </c>
    </row>
    <row r="250" spans="1:16" ht="49.5" customHeight="1" x14ac:dyDescent="0.25">
      <c r="A250" s="25" t="s">
        <v>347</v>
      </c>
      <c r="B250" s="26" t="s">
        <v>35</v>
      </c>
      <c r="C250" s="27" t="s">
        <v>60</v>
      </c>
      <c r="D250" s="27" t="s">
        <v>61</v>
      </c>
      <c r="E250" s="100" t="s">
        <v>384</v>
      </c>
      <c r="F250" s="27" t="s">
        <v>62</v>
      </c>
      <c r="G250" s="28">
        <v>32382</v>
      </c>
      <c r="H250" s="29" t="s">
        <v>286</v>
      </c>
      <c r="I250" s="30">
        <f>SUM(I251:I266)</f>
        <v>924000</v>
      </c>
      <c r="J250" s="30">
        <f t="shared" ref="J250:O250" si="129">SUM(J251:J266)</f>
        <v>-15000</v>
      </c>
      <c r="K250" s="30">
        <f t="shared" si="129"/>
        <v>0</v>
      </c>
      <c r="L250" s="30">
        <f t="shared" si="129"/>
        <v>0</v>
      </c>
      <c r="M250" s="30">
        <f t="shared" si="129"/>
        <v>909000</v>
      </c>
      <c r="N250" s="30">
        <f t="shared" si="129"/>
        <v>1136250</v>
      </c>
      <c r="O250" s="30">
        <f t="shared" si="129"/>
        <v>1078130</v>
      </c>
      <c r="P250" s="39" t="s">
        <v>59</v>
      </c>
    </row>
    <row r="251" spans="1:16" ht="24.95" customHeight="1" x14ac:dyDescent="0.25">
      <c r="A251" s="15"/>
      <c r="B251" s="16"/>
      <c r="C251" s="17"/>
      <c r="D251" s="17"/>
      <c r="E251" s="17"/>
      <c r="F251" s="17"/>
      <c r="G251" s="18">
        <v>32382</v>
      </c>
      <c r="H251" s="36" t="s">
        <v>287</v>
      </c>
      <c r="I251" s="3">
        <v>132000</v>
      </c>
      <c r="J251" s="3">
        <v>0</v>
      </c>
      <c r="K251" s="3">
        <v>0</v>
      </c>
      <c r="L251" s="3">
        <v>0</v>
      </c>
      <c r="M251" s="3">
        <f t="shared" ref="M251:M266" si="130">SUM(I251:L251)</f>
        <v>132000</v>
      </c>
      <c r="N251" s="3">
        <f>M251*1.25</f>
        <v>165000</v>
      </c>
      <c r="O251" s="3">
        <f>M251</f>
        <v>132000</v>
      </c>
      <c r="P251" s="10"/>
    </row>
    <row r="252" spans="1:16" ht="24.95" customHeight="1" x14ac:dyDescent="0.25">
      <c r="A252" s="15"/>
      <c r="B252" s="16"/>
      <c r="C252" s="17"/>
      <c r="D252" s="17"/>
      <c r="E252" s="17"/>
      <c r="F252" s="17"/>
      <c r="G252" s="18">
        <v>32382</v>
      </c>
      <c r="H252" s="36" t="s">
        <v>288</v>
      </c>
      <c r="I252" s="3">
        <v>150000</v>
      </c>
      <c r="J252" s="3">
        <v>0</v>
      </c>
      <c r="K252" s="3">
        <v>0</v>
      </c>
      <c r="L252" s="3">
        <v>0</v>
      </c>
      <c r="M252" s="3">
        <f t="shared" si="130"/>
        <v>150000</v>
      </c>
      <c r="N252" s="3">
        <f t="shared" ref="N252:N266" si="131">M252*1.25</f>
        <v>187500</v>
      </c>
      <c r="O252" s="3">
        <f>N252</f>
        <v>187500</v>
      </c>
      <c r="P252" s="10"/>
    </row>
    <row r="253" spans="1:16" ht="24.95" customHeight="1" x14ac:dyDescent="0.25">
      <c r="A253" s="15"/>
      <c r="B253" s="16"/>
      <c r="C253" s="17"/>
      <c r="D253" s="17"/>
      <c r="E253" s="17"/>
      <c r="F253" s="17"/>
      <c r="G253" s="18">
        <v>32382</v>
      </c>
      <c r="H253" s="36" t="s">
        <v>289</v>
      </c>
      <c r="I253" s="3">
        <v>30000</v>
      </c>
      <c r="J253" s="3">
        <v>0</v>
      </c>
      <c r="K253" s="3">
        <v>0</v>
      </c>
      <c r="L253" s="3">
        <v>0</v>
      </c>
      <c r="M253" s="3">
        <f t="shared" si="130"/>
        <v>30000</v>
      </c>
      <c r="N253" s="3">
        <f t="shared" si="131"/>
        <v>37500</v>
      </c>
      <c r="O253" s="3">
        <f>N253</f>
        <v>37500</v>
      </c>
      <c r="P253" s="10"/>
    </row>
    <row r="254" spans="1:16" ht="24.95" customHeight="1" x14ac:dyDescent="0.25">
      <c r="A254" s="15"/>
      <c r="B254" s="16"/>
      <c r="C254" s="17"/>
      <c r="D254" s="17"/>
      <c r="E254" s="17"/>
      <c r="F254" s="17"/>
      <c r="G254" s="18">
        <v>32382</v>
      </c>
      <c r="H254" s="36" t="s">
        <v>290</v>
      </c>
      <c r="I254" s="3">
        <v>50000</v>
      </c>
      <c r="J254" s="3">
        <v>-50000</v>
      </c>
      <c r="K254" s="3">
        <v>0</v>
      </c>
      <c r="L254" s="3">
        <v>0</v>
      </c>
      <c r="M254" s="3">
        <f t="shared" si="130"/>
        <v>0</v>
      </c>
      <c r="N254" s="3">
        <f t="shared" si="131"/>
        <v>0</v>
      </c>
      <c r="O254" s="3">
        <v>0</v>
      </c>
      <c r="P254" s="10"/>
    </row>
    <row r="255" spans="1:16" ht="24.95" customHeight="1" x14ac:dyDescent="0.25">
      <c r="A255" s="15"/>
      <c r="B255" s="16"/>
      <c r="C255" s="17"/>
      <c r="D255" s="17"/>
      <c r="E255" s="17"/>
      <c r="F255" s="17"/>
      <c r="G255" s="18">
        <v>32382</v>
      </c>
      <c r="H255" s="36" t="s">
        <v>291</v>
      </c>
      <c r="I255" s="3">
        <v>90000</v>
      </c>
      <c r="J255" s="3">
        <v>0</v>
      </c>
      <c r="K255" s="3">
        <v>0</v>
      </c>
      <c r="L255" s="3">
        <v>0</v>
      </c>
      <c r="M255" s="3">
        <f t="shared" si="130"/>
        <v>90000</v>
      </c>
      <c r="N255" s="3">
        <f t="shared" si="131"/>
        <v>112500</v>
      </c>
      <c r="O255" s="3">
        <f>N255</f>
        <v>112500</v>
      </c>
      <c r="P255" s="10"/>
    </row>
    <row r="256" spans="1:16" ht="24.95" customHeight="1" x14ac:dyDescent="0.25">
      <c r="A256" s="15"/>
      <c r="B256" s="16"/>
      <c r="C256" s="17"/>
      <c r="D256" s="17"/>
      <c r="E256" s="17"/>
      <c r="F256" s="17"/>
      <c r="G256" s="18">
        <v>32382</v>
      </c>
      <c r="H256" s="36" t="s">
        <v>292</v>
      </c>
      <c r="I256" s="3">
        <v>60000</v>
      </c>
      <c r="J256" s="3">
        <v>0</v>
      </c>
      <c r="K256" s="3">
        <v>0</v>
      </c>
      <c r="L256" s="3">
        <v>0</v>
      </c>
      <c r="M256" s="3">
        <f t="shared" si="130"/>
        <v>60000</v>
      </c>
      <c r="N256" s="3">
        <f t="shared" si="131"/>
        <v>75000</v>
      </c>
      <c r="O256" s="3">
        <f>M256*1.17</f>
        <v>70200</v>
      </c>
      <c r="P256" s="10"/>
    </row>
    <row r="257" spans="1:16" ht="24.95" customHeight="1" x14ac:dyDescent="0.25">
      <c r="A257" s="15"/>
      <c r="B257" s="16"/>
      <c r="C257" s="17"/>
      <c r="D257" s="17"/>
      <c r="E257" s="17"/>
      <c r="F257" s="17"/>
      <c r="G257" s="18">
        <v>32382</v>
      </c>
      <c r="H257" s="36" t="s">
        <v>293</v>
      </c>
      <c r="I257" s="3">
        <v>50000</v>
      </c>
      <c r="J257" s="3">
        <v>0</v>
      </c>
      <c r="K257" s="3">
        <v>0</v>
      </c>
      <c r="L257" s="3">
        <v>0</v>
      </c>
      <c r="M257" s="3">
        <f t="shared" si="130"/>
        <v>50000</v>
      </c>
      <c r="N257" s="3">
        <f t="shared" si="131"/>
        <v>62500</v>
      </c>
      <c r="O257" s="3">
        <f>N257</f>
        <v>62500</v>
      </c>
      <c r="P257" s="10"/>
    </row>
    <row r="258" spans="1:16" ht="24.95" customHeight="1" x14ac:dyDescent="0.25">
      <c r="A258" s="15"/>
      <c r="B258" s="16"/>
      <c r="C258" s="17"/>
      <c r="D258" s="17"/>
      <c r="E258" s="17"/>
      <c r="F258" s="17"/>
      <c r="G258" s="18">
        <v>32382</v>
      </c>
      <c r="H258" s="36" t="s">
        <v>294</v>
      </c>
      <c r="I258" s="3">
        <v>40000</v>
      </c>
      <c r="J258" s="3">
        <v>0</v>
      </c>
      <c r="K258" s="3">
        <v>0</v>
      </c>
      <c r="L258" s="3">
        <v>0</v>
      </c>
      <c r="M258" s="3">
        <f t="shared" si="130"/>
        <v>40000</v>
      </c>
      <c r="N258" s="3">
        <f t="shared" si="131"/>
        <v>50000</v>
      </c>
      <c r="O258" s="3">
        <f>M258*1.17</f>
        <v>46800</v>
      </c>
      <c r="P258" s="10"/>
    </row>
    <row r="259" spans="1:16" ht="24.95" customHeight="1" x14ac:dyDescent="0.25">
      <c r="A259" s="15"/>
      <c r="B259" s="16"/>
      <c r="C259" s="17"/>
      <c r="D259" s="17"/>
      <c r="E259" s="17"/>
      <c r="F259" s="17"/>
      <c r="G259" s="18">
        <v>32382</v>
      </c>
      <c r="H259" s="36" t="s">
        <v>295</v>
      </c>
      <c r="I259" s="3">
        <v>50000</v>
      </c>
      <c r="J259" s="3">
        <v>0</v>
      </c>
      <c r="K259" s="3">
        <v>0</v>
      </c>
      <c r="L259" s="3">
        <v>0</v>
      </c>
      <c r="M259" s="3">
        <f t="shared" si="130"/>
        <v>50000</v>
      </c>
      <c r="N259" s="3">
        <f t="shared" si="131"/>
        <v>62500</v>
      </c>
      <c r="O259" s="3">
        <f>M259*1.17</f>
        <v>58500</v>
      </c>
      <c r="P259" s="10"/>
    </row>
    <row r="260" spans="1:16" ht="24.95" customHeight="1" x14ac:dyDescent="0.25">
      <c r="A260" s="15"/>
      <c r="B260" s="16"/>
      <c r="C260" s="17"/>
      <c r="D260" s="17"/>
      <c r="E260" s="17"/>
      <c r="F260" s="17"/>
      <c r="G260" s="18">
        <v>32382</v>
      </c>
      <c r="H260" s="36" t="s">
        <v>296</v>
      </c>
      <c r="I260" s="3">
        <v>125000</v>
      </c>
      <c r="J260" s="3">
        <v>0</v>
      </c>
      <c r="K260" s="3">
        <v>0</v>
      </c>
      <c r="L260" s="3">
        <v>0</v>
      </c>
      <c r="M260" s="3">
        <f t="shared" si="130"/>
        <v>125000</v>
      </c>
      <c r="N260" s="3">
        <f t="shared" si="131"/>
        <v>156250</v>
      </c>
      <c r="O260" s="3">
        <f>N260</f>
        <v>156250</v>
      </c>
      <c r="P260" s="10"/>
    </row>
    <row r="261" spans="1:16" ht="24.95" customHeight="1" x14ac:dyDescent="0.25">
      <c r="A261" s="15"/>
      <c r="B261" s="16"/>
      <c r="C261" s="17"/>
      <c r="D261" s="17"/>
      <c r="E261" s="17"/>
      <c r="F261" s="17"/>
      <c r="G261" s="18">
        <v>32382</v>
      </c>
      <c r="H261" s="36" t="s">
        <v>297</v>
      </c>
      <c r="I261" s="3">
        <v>53000</v>
      </c>
      <c r="J261" s="3">
        <v>0</v>
      </c>
      <c r="K261" s="3">
        <v>0</v>
      </c>
      <c r="L261" s="3">
        <v>0</v>
      </c>
      <c r="M261" s="3">
        <f t="shared" si="130"/>
        <v>53000</v>
      </c>
      <c r="N261" s="3">
        <f t="shared" si="131"/>
        <v>66250</v>
      </c>
      <c r="O261" s="3">
        <f>M261*1.17</f>
        <v>62009.999999999993</v>
      </c>
      <c r="P261" s="10"/>
    </row>
    <row r="262" spans="1:16" ht="24.95" customHeight="1" x14ac:dyDescent="0.25">
      <c r="A262" s="15"/>
      <c r="B262" s="16"/>
      <c r="C262" s="17"/>
      <c r="D262" s="17"/>
      <c r="E262" s="17"/>
      <c r="F262" s="17"/>
      <c r="G262" s="18">
        <v>32382</v>
      </c>
      <c r="H262" s="36" t="s">
        <v>298</v>
      </c>
      <c r="I262" s="3">
        <v>18000</v>
      </c>
      <c r="J262" s="3">
        <v>0</v>
      </c>
      <c r="K262" s="3">
        <v>0</v>
      </c>
      <c r="L262" s="3">
        <v>0</v>
      </c>
      <c r="M262" s="3">
        <f t="shared" si="130"/>
        <v>18000</v>
      </c>
      <c r="N262" s="3">
        <f t="shared" si="131"/>
        <v>22500</v>
      </c>
      <c r="O262" s="3">
        <f>N262</f>
        <v>22500</v>
      </c>
      <c r="P262" s="10"/>
    </row>
    <row r="263" spans="1:16" ht="24.95" customHeight="1" x14ac:dyDescent="0.25">
      <c r="A263" s="15"/>
      <c r="B263" s="16"/>
      <c r="C263" s="17"/>
      <c r="D263" s="17"/>
      <c r="E263" s="17"/>
      <c r="F263" s="17"/>
      <c r="G263" s="18">
        <v>32382</v>
      </c>
      <c r="H263" s="36" t="s">
        <v>299</v>
      </c>
      <c r="I263" s="3">
        <v>18000</v>
      </c>
      <c r="J263" s="3">
        <v>0</v>
      </c>
      <c r="K263" s="3">
        <v>0</v>
      </c>
      <c r="L263" s="3">
        <v>0</v>
      </c>
      <c r="M263" s="3">
        <f t="shared" si="130"/>
        <v>18000</v>
      </c>
      <c r="N263" s="3">
        <f t="shared" si="131"/>
        <v>22500</v>
      </c>
      <c r="O263" s="3">
        <f t="shared" ref="O263:O267" si="132">M263*1.17</f>
        <v>21060</v>
      </c>
      <c r="P263" s="10"/>
    </row>
    <row r="264" spans="1:16" ht="24.95" customHeight="1" x14ac:dyDescent="0.25">
      <c r="A264" s="15"/>
      <c r="B264" s="16"/>
      <c r="C264" s="17"/>
      <c r="D264" s="17"/>
      <c r="E264" s="17"/>
      <c r="F264" s="17"/>
      <c r="G264" s="18">
        <v>32382</v>
      </c>
      <c r="H264" s="36" t="s">
        <v>300</v>
      </c>
      <c r="I264" s="3">
        <v>18000</v>
      </c>
      <c r="J264" s="3">
        <v>0</v>
      </c>
      <c r="K264" s="3">
        <v>0</v>
      </c>
      <c r="L264" s="3">
        <v>0</v>
      </c>
      <c r="M264" s="3">
        <f t="shared" si="130"/>
        <v>18000</v>
      </c>
      <c r="N264" s="3">
        <f t="shared" si="131"/>
        <v>22500</v>
      </c>
      <c r="O264" s="3">
        <f t="shared" si="132"/>
        <v>21060</v>
      </c>
      <c r="P264" s="10"/>
    </row>
    <row r="265" spans="1:16" ht="24.95" customHeight="1" x14ac:dyDescent="0.25">
      <c r="A265" s="15"/>
      <c r="B265" s="16"/>
      <c r="C265" s="17"/>
      <c r="D265" s="17"/>
      <c r="E265" s="17"/>
      <c r="F265" s="17"/>
      <c r="G265" s="18">
        <v>32382</v>
      </c>
      <c r="H265" s="36" t="s">
        <v>301</v>
      </c>
      <c r="I265" s="3">
        <v>40000</v>
      </c>
      <c r="J265" s="3">
        <v>0</v>
      </c>
      <c r="K265" s="3">
        <v>0</v>
      </c>
      <c r="L265" s="3">
        <v>0</v>
      </c>
      <c r="M265" s="3">
        <f t="shared" si="130"/>
        <v>40000</v>
      </c>
      <c r="N265" s="3">
        <f t="shared" si="131"/>
        <v>50000</v>
      </c>
      <c r="O265" s="3">
        <f t="shared" si="132"/>
        <v>46800</v>
      </c>
      <c r="P265" s="10"/>
    </row>
    <row r="266" spans="1:16" ht="24.95" customHeight="1" x14ac:dyDescent="0.25">
      <c r="A266" s="15"/>
      <c r="B266" s="16"/>
      <c r="C266" s="17"/>
      <c r="D266" s="17"/>
      <c r="E266" s="17"/>
      <c r="F266" s="17"/>
      <c r="G266" s="18">
        <v>32382</v>
      </c>
      <c r="H266" s="36" t="s">
        <v>345</v>
      </c>
      <c r="I266" s="3">
        <v>0</v>
      </c>
      <c r="J266" s="3">
        <v>35000</v>
      </c>
      <c r="K266" s="3">
        <v>0</v>
      </c>
      <c r="L266" s="3">
        <v>0</v>
      </c>
      <c r="M266" s="3">
        <f t="shared" si="130"/>
        <v>35000</v>
      </c>
      <c r="N266" s="3">
        <f t="shared" si="131"/>
        <v>43750</v>
      </c>
      <c r="O266" s="3">
        <f t="shared" si="132"/>
        <v>40950</v>
      </c>
      <c r="P266" s="10"/>
    </row>
    <row r="267" spans="1:16" ht="48.75" customHeight="1" x14ac:dyDescent="0.25">
      <c r="A267" s="11" t="s">
        <v>358</v>
      </c>
      <c r="B267" s="12" t="s">
        <v>36</v>
      </c>
      <c r="C267" s="13" t="s">
        <v>60</v>
      </c>
      <c r="D267" s="13" t="s">
        <v>323</v>
      </c>
      <c r="E267" s="62" t="s">
        <v>326</v>
      </c>
      <c r="F267" s="13" t="s">
        <v>66</v>
      </c>
      <c r="G267" s="14">
        <v>32389</v>
      </c>
      <c r="H267" s="6" t="s">
        <v>302</v>
      </c>
      <c r="I267" s="7">
        <v>350000</v>
      </c>
      <c r="J267" s="7">
        <v>0</v>
      </c>
      <c r="K267" s="7">
        <v>0</v>
      </c>
      <c r="L267" s="7">
        <v>0</v>
      </c>
      <c r="M267" s="7">
        <f>SUM(I267:L267)</f>
        <v>350000</v>
      </c>
      <c r="N267" s="7">
        <f t="shared" ref="N267" si="133">M267*1.25</f>
        <v>437500</v>
      </c>
      <c r="O267" s="7">
        <f t="shared" si="132"/>
        <v>409500</v>
      </c>
      <c r="P267" s="9" t="s">
        <v>59</v>
      </c>
    </row>
    <row r="268" spans="1:16" ht="40.5" customHeight="1" x14ac:dyDescent="0.25">
      <c r="A268" s="11" t="s">
        <v>385</v>
      </c>
      <c r="B268" s="12" t="s">
        <v>37</v>
      </c>
      <c r="C268" s="13" t="s">
        <v>60</v>
      </c>
      <c r="D268" s="13" t="s">
        <v>61</v>
      </c>
      <c r="E268" s="62"/>
      <c r="F268" s="13" t="s">
        <v>62</v>
      </c>
      <c r="G268" s="14">
        <v>32391</v>
      </c>
      <c r="H268" s="6" t="s">
        <v>304</v>
      </c>
      <c r="I268" s="7">
        <f>SUM(I269:I271)</f>
        <v>280000</v>
      </c>
      <c r="J268" s="7">
        <f t="shared" ref="J268:O268" si="134">SUM(J269:J271)</f>
        <v>0</v>
      </c>
      <c r="K268" s="7">
        <f t="shared" si="134"/>
        <v>0</v>
      </c>
      <c r="L268" s="7">
        <f t="shared" si="134"/>
        <v>0</v>
      </c>
      <c r="M268" s="7">
        <f t="shared" si="134"/>
        <v>280000</v>
      </c>
      <c r="N268" s="7">
        <f t="shared" si="134"/>
        <v>350000</v>
      </c>
      <c r="O268" s="7">
        <f t="shared" si="134"/>
        <v>327600</v>
      </c>
      <c r="P268" s="9" t="s">
        <v>59</v>
      </c>
    </row>
    <row r="269" spans="1:16" ht="24.95" customHeight="1" x14ac:dyDescent="0.25">
      <c r="A269" s="15"/>
      <c r="B269" s="16"/>
      <c r="C269" s="17"/>
      <c r="D269" s="17"/>
      <c r="E269" s="17"/>
      <c r="F269" s="17"/>
      <c r="G269" s="18">
        <v>323910</v>
      </c>
      <c r="H269" s="36" t="s">
        <v>305</v>
      </c>
      <c r="I269" s="3">
        <v>65000</v>
      </c>
      <c r="J269" s="3">
        <v>0</v>
      </c>
      <c r="K269" s="3">
        <v>0</v>
      </c>
      <c r="L269" s="3">
        <v>0</v>
      </c>
      <c r="M269" s="3">
        <f t="shared" ref="M269:M271" si="135">SUM(I269:L269)</f>
        <v>65000</v>
      </c>
      <c r="N269" s="3">
        <f t="shared" ref="N269:N271" si="136">M269*1.25</f>
        <v>81250</v>
      </c>
      <c r="O269" s="3">
        <f>M269*1.17</f>
        <v>76050</v>
      </c>
      <c r="P269" s="10"/>
    </row>
    <row r="270" spans="1:16" ht="24.95" customHeight="1" x14ac:dyDescent="0.25">
      <c r="A270" s="15"/>
      <c r="B270" s="16"/>
      <c r="C270" s="17"/>
      <c r="D270" s="17"/>
      <c r="E270" s="17"/>
      <c r="F270" s="17"/>
      <c r="G270" s="18">
        <v>323911</v>
      </c>
      <c r="H270" s="36" t="s">
        <v>306</v>
      </c>
      <c r="I270" s="3">
        <v>65000</v>
      </c>
      <c r="J270" s="3">
        <v>0</v>
      </c>
      <c r="K270" s="3">
        <v>0</v>
      </c>
      <c r="L270" s="3">
        <v>0</v>
      </c>
      <c r="M270" s="3">
        <f t="shared" si="135"/>
        <v>65000</v>
      </c>
      <c r="N270" s="3">
        <f t="shared" si="136"/>
        <v>81250</v>
      </c>
      <c r="O270" s="3">
        <f t="shared" ref="O270:O271" si="137">M270*1.17</f>
        <v>76050</v>
      </c>
      <c r="P270" s="10"/>
    </row>
    <row r="271" spans="1:16" ht="24.95" customHeight="1" x14ac:dyDescent="0.25">
      <c r="A271" s="15"/>
      <c r="B271" s="16"/>
      <c r="C271" s="17"/>
      <c r="D271" s="17"/>
      <c r="E271" s="17"/>
      <c r="F271" s="17"/>
      <c r="G271" s="18">
        <v>323912</v>
      </c>
      <c r="H271" s="36" t="s">
        <v>307</v>
      </c>
      <c r="I271" s="3">
        <v>150000</v>
      </c>
      <c r="J271" s="3">
        <v>0</v>
      </c>
      <c r="K271" s="3">
        <v>0</v>
      </c>
      <c r="L271" s="3">
        <v>0</v>
      </c>
      <c r="M271" s="3">
        <f t="shared" si="135"/>
        <v>150000</v>
      </c>
      <c r="N271" s="3">
        <f t="shared" si="136"/>
        <v>187500</v>
      </c>
      <c r="O271" s="3">
        <f t="shared" si="137"/>
        <v>175500</v>
      </c>
      <c r="P271" s="10"/>
    </row>
    <row r="272" spans="1:16" ht="24.95" customHeight="1" x14ac:dyDescent="0.25">
      <c r="A272" s="11"/>
      <c r="B272" s="12"/>
      <c r="C272" s="13"/>
      <c r="D272" s="13"/>
      <c r="E272" s="13"/>
      <c r="F272" s="13"/>
      <c r="G272" s="14">
        <v>32395</v>
      </c>
      <c r="H272" s="6" t="s">
        <v>308</v>
      </c>
      <c r="I272" s="7">
        <f>SUM(I273:I275)</f>
        <v>645000</v>
      </c>
      <c r="J272" s="7">
        <f t="shared" ref="J272:O272" si="138">SUM(J273:J275)</f>
        <v>-20000</v>
      </c>
      <c r="K272" s="7">
        <f t="shared" si="138"/>
        <v>25000</v>
      </c>
      <c r="L272" s="7">
        <f t="shared" si="138"/>
        <v>0</v>
      </c>
      <c r="M272" s="7">
        <f t="shared" si="138"/>
        <v>650000</v>
      </c>
      <c r="N272" s="7">
        <f t="shared" si="138"/>
        <v>812500</v>
      </c>
      <c r="O272" s="7">
        <f t="shared" si="138"/>
        <v>760500</v>
      </c>
      <c r="P272" s="9"/>
    </row>
    <row r="273" spans="1:16" ht="36" customHeight="1" x14ac:dyDescent="0.25">
      <c r="A273" s="32" t="s">
        <v>386</v>
      </c>
      <c r="B273" s="33" t="s">
        <v>38</v>
      </c>
      <c r="C273" s="34" t="s">
        <v>60</v>
      </c>
      <c r="D273" s="34" t="s">
        <v>323</v>
      </c>
      <c r="E273" s="34" t="s">
        <v>326</v>
      </c>
      <c r="F273" s="34" t="s">
        <v>66</v>
      </c>
      <c r="G273" s="35"/>
      <c r="H273" s="36" t="s">
        <v>309</v>
      </c>
      <c r="I273" s="3">
        <v>550000</v>
      </c>
      <c r="J273" s="3">
        <v>0</v>
      </c>
      <c r="K273" s="3">
        <v>25000</v>
      </c>
      <c r="L273" s="3">
        <v>0</v>
      </c>
      <c r="M273" s="3">
        <f t="shared" ref="M273:M275" si="139">SUM(I273:L273)</f>
        <v>575000</v>
      </c>
      <c r="N273" s="3">
        <f t="shared" ref="N273:N276" si="140">M273*1.25</f>
        <v>718750</v>
      </c>
      <c r="O273" s="3">
        <f>M273*1.17</f>
        <v>672750</v>
      </c>
      <c r="P273" s="37" t="s">
        <v>59</v>
      </c>
    </row>
    <row r="274" spans="1:16" s="1" customFormat="1" ht="24.95" customHeight="1" x14ac:dyDescent="0.25">
      <c r="A274" s="19"/>
      <c r="B274" s="20"/>
      <c r="C274" s="21"/>
      <c r="D274" s="21"/>
      <c r="E274" s="21"/>
      <c r="F274" s="21"/>
      <c r="G274" s="22"/>
      <c r="H274" s="23" t="s">
        <v>310</v>
      </c>
      <c r="I274" s="4">
        <v>25000</v>
      </c>
      <c r="J274" s="4">
        <v>-25000</v>
      </c>
      <c r="K274" s="4">
        <v>0</v>
      </c>
      <c r="L274" s="4">
        <v>0</v>
      </c>
      <c r="M274" s="4">
        <f t="shared" si="139"/>
        <v>0</v>
      </c>
      <c r="N274" s="4">
        <f t="shared" si="140"/>
        <v>0</v>
      </c>
      <c r="O274" s="3">
        <f t="shared" ref="O274:O275" si="141">M274*1.17</f>
        <v>0</v>
      </c>
      <c r="P274" s="24"/>
    </row>
    <row r="275" spans="1:16" ht="35.25" customHeight="1" x14ac:dyDescent="0.25">
      <c r="A275" s="32" t="s">
        <v>339</v>
      </c>
      <c r="B275" s="33" t="s">
        <v>39</v>
      </c>
      <c r="C275" s="34" t="s">
        <v>58</v>
      </c>
      <c r="D275" s="34"/>
      <c r="E275" s="34"/>
      <c r="F275" s="34"/>
      <c r="G275" s="35"/>
      <c r="H275" s="36" t="s">
        <v>311</v>
      </c>
      <c r="I275" s="3">
        <v>70000</v>
      </c>
      <c r="J275" s="3">
        <v>5000</v>
      </c>
      <c r="K275" s="3">
        <v>0</v>
      </c>
      <c r="L275" s="3">
        <v>0</v>
      </c>
      <c r="M275" s="3">
        <f t="shared" si="139"/>
        <v>75000</v>
      </c>
      <c r="N275" s="3">
        <f t="shared" si="140"/>
        <v>93750</v>
      </c>
      <c r="O275" s="3">
        <f t="shared" si="141"/>
        <v>87750</v>
      </c>
      <c r="P275" s="37" t="s">
        <v>59</v>
      </c>
    </row>
    <row r="276" spans="1:16" ht="60" x14ac:dyDescent="0.25">
      <c r="A276" s="11" t="s">
        <v>353</v>
      </c>
      <c r="B276" s="12" t="s">
        <v>40</v>
      </c>
      <c r="C276" s="13" t="s">
        <v>271</v>
      </c>
      <c r="D276" s="13" t="s">
        <v>61</v>
      </c>
      <c r="E276" s="62" t="s">
        <v>321</v>
      </c>
      <c r="F276" s="13" t="s">
        <v>62</v>
      </c>
      <c r="G276" s="14">
        <v>32396</v>
      </c>
      <c r="H276" s="6" t="s">
        <v>312</v>
      </c>
      <c r="I276" s="7">
        <v>350000</v>
      </c>
      <c r="J276" s="7">
        <v>0</v>
      </c>
      <c r="K276" s="7">
        <v>0</v>
      </c>
      <c r="L276" s="7">
        <v>0</v>
      </c>
      <c r="M276" s="7">
        <f>SUM(I276:L276)</f>
        <v>350000</v>
      </c>
      <c r="N276" s="7">
        <f t="shared" si="140"/>
        <v>437500</v>
      </c>
      <c r="O276" s="7">
        <v>407750</v>
      </c>
      <c r="P276" s="9" t="s">
        <v>59</v>
      </c>
    </row>
    <row r="277" spans="1:16" ht="24.95" customHeight="1" x14ac:dyDescent="0.25">
      <c r="A277" s="11"/>
      <c r="B277" s="12"/>
      <c r="C277" s="13"/>
      <c r="D277" s="13"/>
      <c r="E277" s="13"/>
      <c r="F277" s="13"/>
      <c r="G277" s="14">
        <v>32399</v>
      </c>
      <c r="H277" s="6" t="s">
        <v>313</v>
      </c>
      <c r="I277" s="7">
        <f>SUM(I278:I280)</f>
        <v>199000</v>
      </c>
      <c r="J277" s="7">
        <f t="shared" ref="J277:O277" si="142">SUM(J278:J280)</f>
        <v>0</v>
      </c>
      <c r="K277" s="7">
        <f t="shared" si="142"/>
        <v>0</v>
      </c>
      <c r="L277" s="7">
        <f t="shared" si="142"/>
        <v>0</v>
      </c>
      <c r="M277" s="7">
        <f t="shared" si="142"/>
        <v>199000</v>
      </c>
      <c r="N277" s="7">
        <f t="shared" si="142"/>
        <v>248750</v>
      </c>
      <c r="O277" s="7">
        <f t="shared" si="142"/>
        <v>232830</v>
      </c>
      <c r="P277" s="9"/>
    </row>
    <row r="278" spans="1:16" ht="24.95" customHeight="1" x14ac:dyDescent="0.25">
      <c r="A278" s="32"/>
      <c r="B278" s="33"/>
      <c r="C278" s="34"/>
      <c r="D278" s="34"/>
      <c r="E278" s="34"/>
      <c r="F278" s="34"/>
      <c r="G278" s="35">
        <v>323997</v>
      </c>
      <c r="H278" s="36" t="s">
        <v>314</v>
      </c>
      <c r="I278" s="3">
        <v>100000</v>
      </c>
      <c r="J278" s="3">
        <v>0</v>
      </c>
      <c r="K278" s="3">
        <v>0</v>
      </c>
      <c r="L278" s="3"/>
      <c r="M278" s="3">
        <f t="shared" ref="M278:M280" si="143">SUM(I278:L278)</f>
        <v>100000</v>
      </c>
      <c r="N278" s="3">
        <f t="shared" ref="N278:N280" si="144">M278*1.25</f>
        <v>125000</v>
      </c>
      <c r="O278" s="3">
        <f>M278*1.17</f>
        <v>117000</v>
      </c>
      <c r="P278" s="37"/>
    </row>
    <row r="279" spans="1:16" ht="36.75" customHeight="1" x14ac:dyDescent="0.25">
      <c r="A279" s="32"/>
      <c r="B279" s="33" t="s">
        <v>44</v>
      </c>
      <c r="C279" s="34" t="s">
        <v>58</v>
      </c>
      <c r="D279" s="34"/>
      <c r="E279" s="34"/>
      <c r="F279" s="34"/>
      <c r="G279" s="35">
        <v>323995</v>
      </c>
      <c r="H279" s="36" t="s">
        <v>315</v>
      </c>
      <c r="I279" s="3">
        <v>50000</v>
      </c>
      <c r="J279" s="3">
        <v>0</v>
      </c>
      <c r="K279" s="3">
        <v>0</v>
      </c>
      <c r="L279" s="3">
        <v>0</v>
      </c>
      <c r="M279" s="3">
        <f t="shared" si="143"/>
        <v>50000</v>
      </c>
      <c r="N279" s="3">
        <f t="shared" si="144"/>
        <v>62500</v>
      </c>
      <c r="O279" s="3">
        <f t="shared" ref="O279:O280" si="145">M279*1.17</f>
        <v>58500</v>
      </c>
      <c r="P279" s="37"/>
    </row>
    <row r="280" spans="1:16" ht="24.95" customHeight="1" x14ac:dyDescent="0.25">
      <c r="A280" s="32"/>
      <c r="B280" s="33"/>
      <c r="C280" s="34"/>
      <c r="D280" s="34"/>
      <c r="E280" s="34"/>
      <c r="F280" s="34"/>
      <c r="G280" s="35">
        <v>32399</v>
      </c>
      <c r="H280" s="36" t="s">
        <v>316</v>
      </c>
      <c r="I280" s="3">
        <v>49000</v>
      </c>
      <c r="J280" s="3">
        <v>0</v>
      </c>
      <c r="K280" s="3">
        <v>0</v>
      </c>
      <c r="L280" s="3">
        <v>0</v>
      </c>
      <c r="M280" s="3">
        <f t="shared" si="143"/>
        <v>49000</v>
      </c>
      <c r="N280" s="3">
        <f t="shared" si="144"/>
        <v>61250</v>
      </c>
      <c r="O280" s="3">
        <f t="shared" si="145"/>
        <v>57330</v>
      </c>
      <c r="P280" s="37"/>
    </row>
    <row r="281" spans="1:16" ht="24.95" customHeight="1" x14ac:dyDescent="0.25">
      <c r="A281" s="11"/>
      <c r="B281" s="12" t="s">
        <v>41</v>
      </c>
      <c r="C281" s="13" t="s">
        <v>60</v>
      </c>
      <c r="D281" s="13" t="s">
        <v>323</v>
      </c>
      <c r="E281" s="13"/>
      <c r="F281" s="13" t="s">
        <v>66</v>
      </c>
      <c r="G281" s="14">
        <v>3292</v>
      </c>
      <c r="H281" s="6" t="s">
        <v>317</v>
      </c>
      <c r="I281" s="7">
        <v>650000</v>
      </c>
      <c r="J281" s="7">
        <v>0</v>
      </c>
      <c r="K281" s="7">
        <v>0</v>
      </c>
      <c r="L281" s="7">
        <v>0</v>
      </c>
      <c r="M281" s="7">
        <f>SUM(I281:L281)</f>
        <v>650000</v>
      </c>
      <c r="N281" s="7">
        <f>M281*1.25</f>
        <v>812500</v>
      </c>
      <c r="O281" s="7">
        <v>650000</v>
      </c>
      <c r="P281" s="9" t="s">
        <v>59</v>
      </c>
    </row>
    <row r="282" spans="1:16" ht="24.95" customHeight="1" x14ac:dyDescent="0.25">
      <c r="A282" s="11"/>
      <c r="B282" s="12"/>
      <c r="C282" s="13"/>
      <c r="D282" s="13"/>
      <c r="E282" s="13"/>
      <c r="F282" s="13"/>
      <c r="G282" s="14">
        <v>3293</v>
      </c>
      <c r="H282" s="6" t="s">
        <v>318</v>
      </c>
      <c r="I282" s="7">
        <f>SUM(I283:I284)</f>
        <v>250000</v>
      </c>
      <c r="J282" s="7">
        <f t="shared" ref="J282:O282" si="146">SUM(J283:J284)</f>
        <v>0</v>
      </c>
      <c r="K282" s="7">
        <f t="shared" si="146"/>
        <v>0</v>
      </c>
      <c r="L282" s="7">
        <f t="shared" si="146"/>
        <v>0</v>
      </c>
      <c r="M282" s="7">
        <f t="shared" si="146"/>
        <v>250000</v>
      </c>
      <c r="N282" s="7">
        <f t="shared" si="146"/>
        <v>312500</v>
      </c>
      <c r="O282" s="7">
        <f t="shared" si="146"/>
        <v>292500</v>
      </c>
      <c r="P282" s="9"/>
    </row>
    <row r="283" spans="1:16" s="107" customFormat="1" ht="24.95" customHeight="1" x14ac:dyDescent="0.25">
      <c r="A283" s="32"/>
      <c r="B283" s="33"/>
      <c r="C283" s="34"/>
      <c r="D283" s="34"/>
      <c r="E283" s="34"/>
      <c r="F283" s="34"/>
      <c r="G283" s="35">
        <v>32931</v>
      </c>
      <c r="H283" s="36" t="s">
        <v>318</v>
      </c>
      <c r="I283" s="3">
        <v>150000</v>
      </c>
      <c r="J283" s="3">
        <v>0</v>
      </c>
      <c r="K283" s="3">
        <v>0</v>
      </c>
      <c r="L283" s="3">
        <v>0</v>
      </c>
      <c r="M283" s="3">
        <f t="shared" ref="M283:M284" si="147">SUM(I283:L283)</f>
        <v>150000</v>
      </c>
      <c r="N283" s="3">
        <f t="shared" ref="N283:N284" si="148">M283*1.25</f>
        <v>187500</v>
      </c>
      <c r="O283" s="3">
        <f>M283*1.17</f>
        <v>175500</v>
      </c>
      <c r="P283" s="37"/>
    </row>
    <row r="284" spans="1:16" s="107" customFormat="1" ht="39.75" customHeight="1" thickBot="1" x14ac:dyDescent="0.3">
      <c r="A284" s="76"/>
      <c r="B284" s="77" t="s">
        <v>45</v>
      </c>
      <c r="C284" s="78" t="s">
        <v>58</v>
      </c>
      <c r="D284" s="78"/>
      <c r="E284" s="78"/>
      <c r="F284" s="78"/>
      <c r="G284" s="79">
        <v>32931</v>
      </c>
      <c r="H284" s="80" t="s">
        <v>319</v>
      </c>
      <c r="I284" s="81">
        <v>100000</v>
      </c>
      <c r="J284" s="81">
        <v>0</v>
      </c>
      <c r="K284" s="81">
        <v>0</v>
      </c>
      <c r="L284" s="81">
        <v>0</v>
      </c>
      <c r="M284" s="81">
        <f t="shared" si="147"/>
        <v>100000</v>
      </c>
      <c r="N284" s="81">
        <f t="shared" si="148"/>
        <v>125000</v>
      </c>
      <c r="O284" s="81">
        <f>M284*1.17</f>
        <v>117000</v>
      </c>
      <c r="P284" s="82" t="s">
        <v>59</v>
      </c>
    </row>
    <row r="285" spans="1:16" ht="24.95" customHeight="1" thickTop="1" thickBot="1" x14ac:dyDescent="0.3">
      <c r="A285" s="83"/>
      <c r="B285" s="84"/>
      <c r="C285" s="85"/>
      <c r="D285" s="85"/>
      <c r="E285" s="85"/>
      <c r="F285" s="85"/>
      <c r="G285" s="86"/>
      <c r="H285" s="87" t="s">
        <v>320</v>
      </c>
      <c r="I285" s="88">
        <f>I282+I281+I277+I276+I272+I268+I267+I250+I233+I232+I230+I225+I223+I221+I216+I212+I166+I161+I158+I155+I153+I128+I123+I121+I12+I9+I8+I5</f>
        <v>24533000</v>
      </c>
      <c r="J285" s="88">
        <f t="shared" ref="J285:O285" si="149">J282+J281+J277+J276+J272+J268+J267+J250+J233+J232+J230+J225+J223+J221+J216+J212+J166+J161+J158+J155+J153+J128+J123+J121+J12+J9+J8+J5</f>
        <v>330000</v>
      </c>
      <c r="K285" s="88">
        <f t="shared" si="149"/>
        <v>89000</v>
      </c>
      <c r="L285" s="88">
        <f t="shared" si="149"/>
        <v>-725000</v>
      </c>
      <c r="M285" s="88">
        <f t="shared" si="149"/>
        <v>24127000</v>
      </c>
      <c r="N285" s="88">
        <f t="shared" si="149"/>
        <v>30158750</v>
      </c>
      <c r="O285" s="88">
        <f t="shared" si="149"/>
        <v>27846850</v>
      </c>
      <c r="P285" s="89"/>
    </row>
    <row r="286" spans="1:16" ht="24.95" customHeight="1" thickTop="1" x14ac:dyDescent="0.25">
      <c r="A286" s="110"/>
      <c r="B286" s="111"/>
      <c r="C286" s="112"/>
      <c r="D286" s="112"/>
      <c r="E286" s="112"/>
      <c r="F286" s="112"/>
      <c r="G286" s="110"/>
      <c r="H286" s="110"/>
      <c r="I286" s="110"/>
      <c r="J286" s="110"/>
      <c r="K286" s="110"/>
      <c r="L286" s="110"/>
      <c r="M286" s="110"/>
      <c r="N286" s="110"/>
      <c r="O286" s="113"/>
      <c r="P286" s="112"/>
    </row>
    <row r="287" spans="1:16" ht="24.95" customHeight="1" x14ac:dyDescent="0.25">
      <c r="A287" s="110"/>
      <c r="B287" s="111"/>
      <c r="C287" s="112"/>
      <c r="D287" s="112"/>
      <c r="E287" s="112"/>
      <c r="F287" s="112"/>
      <c r="G287" s="110"/>
      <c r="H287" s="110"/>
      <c r="I287" s="110"/>
      <c r="J287" s="110"/>
      <c r="K287" s="110"/>
      <c r="L287" s="110"/>
      <c r="M287" s="110"/>
      <c r="N287" s="110"/>
      <c r="O287" s="113"/>
      <c r="P287" s="112"/>
    </row>
    <row r="288" spans="1:16" ht="24.95" customHeight="1" x14ac:dyDescent="0.25">
      <c r="A288" s="110"/>
      <c r="B288" s="111"/>
      <c r="C288" s="112"/>
      <c r="D288" s="112"/>
      <c r="E288" s="112"/>
      <c r="F288" s="112"/>
      <c r="G288" s="110"/>
      <c r="H288" s="110"/>
      <c r="I288" s="110"/>
      <c r="J288" s="110"/>
      <c r="K288" s="110"/>
      <c r="L288" s="110"/>
      <c r="M288" s="110"/>
      <c r="N288" s="110"/>
      <c r="O288" s="113"/>
      <c r="P288" s="112"/>
    </row>
    <row r="289" spans="1:16" ht="24.95" customHeight="1" x14ac:dyDescent="0.25">
      <c r="A289" s="110"/>
      <c r="B289" s="111"/>
      <c r="C289" s="112"/>
      <c r="D289" s="112"/>
      <c r="E289" s="112"/>
      <c r="F289" s="112"/>
      <c r="G289" s="110"/>
      <c r="H289" s="110"/>
      <c r="I289" s="110"/>
      <c r="J289" s="110"/>
      <c r="K289" s="110"/>
      <c r="L289" s="110"/>
      <c r="M289" s="110"/>
      <c r="N289" s="113"/>
      <c r="O289" s="113"/>
      <c r="P289" s="112"/>
    </row>
    <row r="290" spans="1:16" ht="24.95" customHeight="1" x14ac:dyDescent="0.25">
      <c r="A290" s="110"/>
      <c r="B290" s="111"/>
      <c r="C290" s="112"/>
      <c r="D290" s="112"/>
      <c r="E290" s="112"/>
      <c r="F290" s="112"/>
      <c r="G290" s="110"/>
      <c r="H290" s="110"/>
      <c r="I290" s="110"/>
      <c r="J290" s="110"/>
      <c r="K290" s="110"/>
      <c r="L290" s="110"/>
      <c r="M290" s="110"/>
      <c r="N290" s="110"/>
      <c r="O290" s="113"/>
      <c r="P290" s="112"/>
    </row>
    <row r="291" spans="1:16" ht="24.95" customHeight="1" x14ac:dyDescent="0.25">
      <c r="A291" s="110"/>
      <c r="B291" s="111"/>
      <c r="C291" s="112"/>
      <c r="D291" s="112"/>
      <c r="E291" s="112"/>
      <c r="F291" s="112"/>
      <c r="G291" s="110"/>
      <c r="H291" s="110"/>
      <c r="I291" s="110"/>
      <c r="J291" s="110"/>
      <c r="K291" s="110"/>
      <c r="L291" s="110"/>
      <c r="M291" s="110"/>
      <c r="N291" s="110"/>
      <c r="O291" s="113"/>
      <c r="P291" s="112"/>
    </row>
    <row r="292" spans="1:16" ht="24.95" customHeight="1" x14ac:dyDescent="0.25">
      <c r="A292" s="110"/>
      <c r="B292" s="111"/>
      <c r="C292" s="112"/>
      <c r="D292" s="112"/>
      <c r="E292" s="112"/>
      <c r="F292" s="112"/>
      <c r="G292" s="110"/>
      <c r="H292" s="110"/>
      <c r="I292" s="110"/>
      <c r="J292" s="110"/>
      <c r="K292" s="110"/>
      <c r="L292" s="110"/>
      <c r="M292" s="110"/>
      <c r="N292" s="110"/>
      <c r="O292" s="113"/>
      <c r="P292" s="112"/>
    </row>
    <row r="293" spans="1:16" ht="24.95" customHeight="1" x14ac:dyDescent="0.25">
      <c r="A293" s="110"/>
      <c r="B293" s="111"/>
      <c r="C293" s="112"/>
      <c r="D293" s="112"/>
      <c r="E293" s="112"/>
      <c r="F293" s="112"/>
      <c r="G293" s="110"/>
      <c r="H293" s="110"/>
      <c r="I293" s="110"/>
      <c r="J293" s="110"/>
      <c r="K293" s="110"/>
      <c r="L293" s="110"/>
      <c r="M293" s="110"/>
      <c r="N293" s="110"/>
      <c r="O293" s="113"/>
      <c r="P293" s="112"/>
    </row>
    <row r="294" spans="1:16" ht="24.95" customHeight="1" x14ac:dyDescent="0.25">
      <c r="A294" s="110"/>
      <c r="B294" s="111"/>
      <c r="C294" s="112"/>
      <c r="D294" s="112"/>
      <c r="E294" s="112"/>
      <c r="F294" s="112"/>
      <c r="G294" s="110"/>
      <c r="H294" s="110"/>
      <c r="I294" s="110"/>
      <c r="J294" s="110"/>
      <c r="K294" s="110"/>
      <c r="L294" s="110"/>
      <c r="M294" s="110"/>
      <c r="N294" s="110"/>
      <c r="O294" s="113"/>
      <c r="P294" s="112"/>
    </row>
    <row r="295" spans="1:16" ht="24.95" customHeight="1" x14ac:dyDescent="0.25">
      <c r="A295" s="110"/>
      <c r="B295" s="111"/>
      <c r="C295" s="112"/>
      <c r="D295" s="112"/>
      <c r="E295" s="112"/>
      <c r="F295" s="112"/>
      <c r="G295" s="110"/>
      <c r="H295" s="110"/>
      <c r="I295" s="110"/>
      <c r="J295" s="110"/>
      <c r="K295" s="110"/>
      <c r="L295" s="110"/>
      <c r="M295" s="110"/>
      <c r="N295" s="110"/>
      <c r="O295" s="113"/>
      <c r="P295" s="112"/>
    </row>
    <row r="296" spans="1:16" ht="24.95" customHeight="1" x14ac:dyDescent="0.25">
      <c r="A296" s="110"/>
      <c r="B296" s="111"/>
      <c r="C296" s="112"/>
      <c r="D296" s="112"/>
      <c r="E296" s="112"/>
      <c r="F296" s="112"/>
      <c r="G296" s="110"/>
      <c r="H296" s="110"/>
      <c r="I296" s="110"/>
      <c r="J296" s="110"/>
      <c r="K296" s="110"/>
      <c r="L296" s="110"/>
      <c r="M296" s="110"/>
      <c r="N296" s="110"/>
      <c r="O296" s="113"/>
      <c r="P296" s="112"/>
    </row>
    <row r="297" spans="1:16" ht="24.95" customHeight="1" x14ac:dyDescent="0.25">
      <c r="A297" s="110"/>
      <c r="B297" s="111"/>
      <c r="C297" s="112"/>
      <c r="D297" s="112"/>
      <c r="E297" s="112"/>
      <c r="F297" s="112"/>
      <c r="G297" s="110"/>
      <c r="H297" s="110"/>
      <c r="I297" s="110"/>
      <c r="J297" s="110"/>
      <c r="K297" s="110"/>
      <c r="L297" s="110"/>
      <c r="M297" s="110"/>
      <c r="N297" s="110"/>
      <c r="O297" s="113"/>
      <c r="P297" s="112"/>
    </row>
    <row r="298" spans="1:16" ht="24.95" customHeight="1" x14ac:dyDescent="0.25">
      <c r="A298" s="110"/>
      <c r="B298" s="111"/>
      <c r="C298" s="112"/>
      <c r="D298" s="112"/>
      <c r="E298" s="112"/>
      <c r="F298" s="112"/>
      <c r="G298" s="110"/>
      <c r="H298" s="110"/>
      <c r="I298" s="110"/>
      <c r="J298" s="110"/>
      <c r="K298" s="110"/>
      <c r="L298" s="110"/>
      <c r="M298" s="110"/>
      <c r="N298" s="110"/>
      <c r="O298" s="113"/>
      <c r="P298" s="112"/>
    </row>
    <row r="299" spans="1:16" ht="24.95" customHeight="1" x14ac:dyDescent="0.25">
      <c r="A299" s="110"/>
      <c r="B299" s="111"/>
      <c r="C299" s="112"/>
      <c r="D299" s="112"/>
      <c r="E299" s="112"/>
      <c r="F299" s="112"/>
      <c r="G299" s="110"/>
      <c r="H299" s="110"/>
      <c r="I299" s="110"/>
      <c r="J299" s="110"/>
      <c r="K299" s="110"/>
      <c r="L299" s="110"/>
      <c r="M299" s="110"/>
      <c r="N299" s="110"/>
      <c r="O299" s="113"/>
      <c r="P299" s="112"/>
    </row>
    <row r="300" spans="1:16" ht="24.95" customHeight="1" x14ac:dyDescent="0.25">
      <c r="A300" s="110"/>
      <c r="B300" s="111"/>
      <c r="C300" s="112"/>
      <c r="D300" s="112"/>
      <c r="E300" s="112"/>
      <c r="F300" s="112"/>
      <c r="G300" s="110"/>
      <c r="H300" s="110"/>
      <c r="I300" s="110"/>
      <c r="J300" s="110"/>
      <c r="K300" s="110"/>
      <c r="L300" s="110"/>
      <c r="M300" s="110"/>
      <c r="N300" s="110"/>
      <c r="O300" s="113"/>
      <c r="P300" s="112"/>
    </row>
    <row r="301" spans="1:16" ht="24.95" customHeight="1" x14ac:dyDescent="0.25">
      <c r="A301" s="110"/>
      <c r="B301" s="111"/>
      <c r="C301" s="112"/>
      <c r="D301" s="112"/>
      <c r="E301" s="112"/>
      <c r="F301" s="112"/>
      <c r="G301" s="110"/>
      <c r="H301" s="110"/>
      <c r="I301" s="110"/>
      <c r="J301" s="110"/>
      <c r="K301" s="110"/>
      <c r="L301" s="110"/>
      <c r="M301" s="110"/>
      <c r="N301" s="110"/>
      <c r="O301" s="113"/>
      <c r="P301" s="112"/>
    </row>
    <row r="302" spans="1:16" ht="24.95" customHeight="1" x14ac:dyDescent="0.25">
      <c r="A302" s="110"/>
      <c r="B302" s="111"/>
      <c r="C302" s="112"/>
      <c r="D302" s="112"/>
      <c r="E302" s="112"/>
      <c r="F302" s="112"/>
      <c r="G302" s="110"/>
      <c r="H302" s="110"/>
      <c r="I302" s="110"/>
      <c r="J302" s="110"/>
      <c r="K302" s="110"/>
      <c r="L302" s="110"/>
      <c r="M302" s="110"/>
      <c r="N302" s="110"/>
      <c r="O302" s="113"/>
      <c r="P302" s="112"/>
    </row>
    <row r="303" spans="1:16" ht="24.95" customHeight="1" x14ac:dyDescent="0.25">
      <c r="A303" s="110"/>
      <c r="B303" s="111"/>
      <c r="C303" s="112"/>
      <c r="D303" s="112"/>
      <c r="E303" s="112"/>
      <c r="F303" s="112"/>
      <c r="G303" s="110"/>
      <c r="H303" s="110"/>
      <c r="I303" s="110"/>
      <c r="J303" s="110"/>
      <c r="K303" s="110"/>
      <c r="L303" s="110"/>
      <c r="M303" s="110"/>
      <c r="N303" s="110"/>
      <c r="O303" s="113"/>
      <c r="P303" s="112"/>
    </row>
    <row r="304" spans="1:16" ht="24.95" customHeight="1" x14ac:dyDescent="0.25">
      <c r="A304" s="110"/>
      <c r="B304" s="111"/>
      <c r="C304" s="112"/>
      <c r="D304" s="112"/>
      <c r="E304" s="112"/>
      <c r="F304" s="112"/>
      <c r="G304" s="110"/>
      <c r="H304" s="110"/>
      <c r="I304" s="110"/>
      <c r="J304" s="110"/>
      <c r="K304" s="110"/>
      <c r="L304" s="110"/>
      <c r="M304" s="110"/>
      <c r="N304" s="110"/>
      <c r="O304" s="113"/>
      <c r="P304" s="112"/>
    </row>
    <row r="305" spans="1:16" ht="24.95" customHeight="1" x14ac:dyDescent="0.25">
      <c r="A305" s="110"/>
      <c r="B305" s="111"/>
      <c r="C305" s="112"/>
      <c r="D305" s="112"/>
      <c r="E305" s="112"/>
      <c r="F305" s="112"/>
      <c r="G305" s="110"/>
      <c r="H305" s="110"/>
      <c r="I305" s="110"/>
      <c r="J305" s="110"/>
      <c r="K305" s="110"/>
      <c r="L305" s="110"/>
      <c r="M305" s="110"/>
      <c r="N305" s="110"/>
      <c r="O305" s="113"/>
      <c r="P305" s="112"/>
    </row>
    <row r="306" spans="1:16" ht="24.95" customHeight="1" x14ac:dyDescent="0.25">
      <c r="A306" s="110"/>
      <c r="B306" s="111"/>
      <c r="C306" s="112"/>
      <c r="D306" s="112"/>
      <c r="E306" s="112"/>
      <c r="F306" s="112"/>
      <c r="G306" s="110"/>
      <c r="H306" s="110"/>
      <c r="I306" s="110"/>
      <c r="J306" s="110"/>
      <c r="K306" s="110"/>
      <c r="L306" s="110"/>
      <c r="M306" s="110"/>
      <c r="N306" s="110"/>
      <c r="O306" s="113"/>
      <c r="P306" s="112"/>
    </row>
    <row r="307" spans="1:16" ht="24.95" customHeight="1" x14ac:dyDescent="0.25">
      <c r="A307" s="110"/>
      <c r="B307" s="111"/>
      <c r="C307" s="112"/>
      <c r="D307" s="112"/>
      <c r="E307" s="112"/>
      <c r="F307" s="112"/>
      <c r="G307" s="110"/>
      <c r="H307" s="110"/>
      <c r="I307" s="110"/>
      <c r="J307" s="110"/>
      <c r="K307" s="110"/>
      <c r="L307" s="110"/>
      <c r="M307" s="110"/>
      <c r="N307" s="110"/>
      <c r="O307" s="113"/>
      <c r="P307" s="112"/>
    </row>
    <row r="308" spans="1:16" ht="24.95" customHeight="1" x14ac:dyDescent="0.25">
      <c r="A308" s="110"/>
      <c r="B308" s="111"/>
      <c r="C308" s="112"/>
      <c r="D308" s="112"/>
      <c r="E308" s="112"/>
      <c r="F308" s="112"/>
      <c r="G308" s="110"/>
      <c r="H308" s="110"/>
      <c r="I308" s="110"/>
      <c r="J308" s="110"/>
      <c r="K308" s="110"/>
      <c r="L308" s="110"/>
      <c r="M308" s="110"/>
      <c r="N308" s="110"/>
      <c r="O308" s="113"/>
      <c r="P308" s="112"/>
    </row>
    <row r="309" spans="1:16" ht="24.95" customHeight="1" x14ac:dyDescent="0.25">
      <c r="A309" s="110"/>
    </row>
  </sheetData>
  <mergeCells count="1">
    <mergeCell ref="A2:P2"/>
  </mergeCells>
  <pageMargins left="0.70866141732283472" right="0.70866141732283472" top="0.74803149606299213" bottom="0.55118110236220474" header="0.31496062992125984" footer="0.31496062992125984"/>
  <pageSetup paperSize="9" scale="52" fitToHeight="0" orientation="landscape" r:id="rId1"/>
  <headerFooter>
    <oddHeader xml:space="preserve">&amp;LUpravno vijeće
18.12.2018&amp;CRebalans plana nabave materijala, energije i usluga za 2018. godinu&amp;R18. sjednica 
Točka 3. Dnevnog reda </oddHeader>
    <oddFooter>&amp;LNastavni zavod za javno zdravstvo "Dr. Andrija Štampar"&amp;R&amp;P/&amp;N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2018</vt:lpstr>
      <vt:lpstr>'PLAN 2018'!Ispis_naslova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Ana Mikuš</cp:lastModifiedBy>
  <cp:lastPrinted>2018-12-16T17:36:02Z</cp:lastPrinted>
  <dcterms:created xsi:type="dcterms:W3CDTF">2015-12-14T10:40:56Z</dcterms:created>
  <dcterms:modified xsi:type="dcterms:W3CDTF">2018-12-16T17:36:10Z</dcterms:modified>
</cp:coreProperties>
</file>