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2019 - prihodi 6" sheetId="1" r:id="rId1"/>
    <sheet name="Plan 2019 - rashodi 3" sheetId="2" r:id="rId2"/>
    <sheet name="Plan 2019 - rashodi 4" sheetId="3" r:id="rId3"/>
  </sheets>
  <definedNames>
    <definedName name="_xlnm.Print_Titles" localSheetId="0">'Plan 2019 - prihodi 6'!$3:$4</definedName>
    <definedName name="_xlnm.Print_Titles" localSheetId="1">'Plan 2019 - rashodi 3'!$3:$4</definedName>
    <definedName name="_xlnm.Print_Titles" localSheetId="2">'Plan 2019 - rashodi 4'!$3:$4</definedName>
  </definedNames>
  <calcPr fullCalcOnLoad="1"/>
</workbook>
</file>

<file path=xl/sharedStrings.xml><?xml version="1.0" encoding="utf-8"?>
<sst xmlns="http://schemas.openxmlformats.org/spreadsheetml/2006/main" count="347" uniqueCount="298">
  <si>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</si>
  <si>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</si>
  <si>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</si>
  <si>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</si>
  <si>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</si>
  <si>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</si>
  <si>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</si>
  <si>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</si>
  <si>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</si>
  <si>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</si>
  <si>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</si>
  <si>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</si>
  <si>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</si>
  <si>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</si>
  <si>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</si>
  <si>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</si>
  <si>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</si>
  <si>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</si>
  <si>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</si>
  <si>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</si>
  <si>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</si>
  <si>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</si>
  <si>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</si>
  <si>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</si>
  <si>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</si>
  <si>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</si>
  <si>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</si>
  <si>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</si>
  <si>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</si>
  <si>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</si>
  <si>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</si>
  <si>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</si>
  <si>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</si>
  <si>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</si>
  <si>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</si>
  <si>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</si>
  <si>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</si>
  <si>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</si>
  <si>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</si>
  <si>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</si>
  <si>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</si>
  <si>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</si>
  <si>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</si>
  <si>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</si>
  <si>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</si>
  <si>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</si>
  <si>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</si>
  <si>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</si>
  <si>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</si>
  <si>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</si>
  <si>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</si>
  <si>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</si>
  <si>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</si>
  <si>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</si>
  <si>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</si>
  <si>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</si>
  <si>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</si>
  <si>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</si>
  <si>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</si>
  <si>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</si>
  <si>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</si>
  <si>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</si>
  <si>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</si>
  <si>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</si>
  <si>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</si>
  <si>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</si>
  <si>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</si>
  <si>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</si>
  <si>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</si>
  <si>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</si>
  <si>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</si>
  <si>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</si>
  <si>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</si>
  <si>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</si>
  <si>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</si>
  <si>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</si>
  <si>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</si>
  <si>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</si>
  <si>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</si>
  <si>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</si>
  <si>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</si>
  <si>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</si>
  <si>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</si>
  <si>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</si>
  <si>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</si>
  <si>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</si>
  <si>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</si>
  <si>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</si>
  <si>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</si>
  <si>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</si>
  <si>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</si>
  <si>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</si>
  <si>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</si>
  <si>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</si>
  <si>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</si>
  <si>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</si>
  <si>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</si>
  <si>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</si>
  <si>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</si>
  <si>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</si>
  <si>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</si>
  <si>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</si>
  <si>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</si>
  <si>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</si>
  <si>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</si>
  <si>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</si>
  <si>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</si>
  <si>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</si>
  <si>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</si>
  <si>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</si>
  <si>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</si>
  <si>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</si>
  <si>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</si>
  <si>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</si>
  <si>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</si>
  <si>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</si>
  <si>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</si>
  <si>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</si>
  <si>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</si>
  <si>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</si>
  <si>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</si>
  <si>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</si>
  <si>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</si>
  <si>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</si>
  <si>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</si>
  <si>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</si>
  <si>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</si>
  <si>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</si>
  <si>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</si>
  <si>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</si>
  <si>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</si>
  <si>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</si>
  <si>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</si>
  <si>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</si>
  <si>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</si>
  <si>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</si>
  <si>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</si>
  <si>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</si>
  <si>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</si>
  <si>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</si>
  <si>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</si>
  <si>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</si>
  <si>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</si>
  <si>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</si>
  <si>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</si>
  <si>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</si>
  <si>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</si>
  <si>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</si>
  <si>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</si>
  <si>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</si>
  <si>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</si>
  <si>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</si>
  <si>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</si>
  <si>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</si>
  <si>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</si>
  <si>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</si>
  <si>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</si>
  <si>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</si>
  <si>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</si>
  <si>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</si>
  <si>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</si>
  <si>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</si>
  <si>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</si>
  <si>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</si>
  <si>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</si>
  <si>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</si>
  <si>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</si>
  <si>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</si>
  <si>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</si>
  <si>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</si>
  <si>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</si>
  <si>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</si>
  <si>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</si>
  <si>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</si>
  <si>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</si>
  <si>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</si>
  <si>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</si>
  <si>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</si>
  <si>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</si>
  <si>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</si>
  <si>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</si>
  <si>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</si>
  <si>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</si>
  <si>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</si>
  <si>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</si>
  <si>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</si>
  <si>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</si>
  <si>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</si>
  <si>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</si>
  <si>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</si>
  <si>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</si>
  <si>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</si>
  <si>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</si>
  <si>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</si>
  <si>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</si>
  <si>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</si>
  <si>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</si>
  <si>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</si>
  <si>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</si>
  <si>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</si>
  <si>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</si>
  <si>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</si>
  <si>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</si>
  <si>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</si>
  <si>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</si>
  <si>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</si>
  <si>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</si>
  <si>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</si>
  <si>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</si>
  <si>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</si>
  <si>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</si>
  <si>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</si>
  <si>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</si>
  <si>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</si>
  <si>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</si>
  <si>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</si>
  <si>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</si>
  <si>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</si>
  <si>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</si>
  <si>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</si>
  <si>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</si>
  <si>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</si>
  <si>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</si>
  <si>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</si>
  <si>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</si>
  <si>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</si>
  <si>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</si>
  <si>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</si>
  <si>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</si>
  <si>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</si>
  <si>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</si>
  <si>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</si>
  <si>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</si>
  <si>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</si>
  <si>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</si>
  <si>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</si>
  <si>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</si>
  <si>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</si>
  <si>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</si>
  <si>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</si>
  <si>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</si>
  <si>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</si>
  <si>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</si>
  <si>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</si>
  <si>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</si>
  <si>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</si>
  <si>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</si>
  <si>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</si>
  <si>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</si>
  <si>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</si>
  <si>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</si>
  <si>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</si>
  <si>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 od trgovačkih društava</t>
  </si>
  <si>
    <t>Kapitalne donacije</t>
  </si>
  <si>
    <t>Plan 2018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</si>
  <si>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</si>
  <si>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</si>
  <si>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</si>
  <si>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</si>
  <si>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</si>
  <si>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Osnovni materijal i sirovine - potrošni materijal za preventivnu medicinu</t>
  </si>
  <si>
    <t>Laboratorijske usluge -Eko Karta</t>
  </si>
  <si>
    <t>Prihodi od prodaje proizvoda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</si>
  <si>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</si>
  <si>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</si>
  <si>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</si>
  <si>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Bonus za uspješan rad</t>
  </si>
  <si>
    <t>Ostala uredska oprema</t>
  </si>
  <si>
    <t>Rebalans plana 2018
(prijedlog)</t>
  </si>
  <si>
    <t>Izvršenje plana 
30.11.2018.</t>
  </si>
  <si>
    <t>Plan 2019</t>
  </si>
  <si>
    <t>Plan 2019 / 2018
u kn</t>
  </si>
  <si>
    <t>Plan 2019 / 2018
u %</t>
  </si>
  <si>
    <t>PLAN PRIHODA POSLOVANJA ZA 2019. GODINU</t>
  </si>
  <si>
    <t>7 (6-4)</t>
  </si>
  <si>
    <t>8 (7/4)*100</t>
  </si>
  <si>
    <t>PLAN RASHODA POSLOVANJA ZA 2019. GODINU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</si>
  <si>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</si>
  <si>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</si>
  <si>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</si>
  <si>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</si>
  <si>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Radio i TV prijemnici</t>
  </si>
  <si>
    <t>Telefonske i telegrafske centrale s pripadajućim instalacijama</t>
  </si>
  <si>
    <t>Oprema za održavanje prostorija</t>
  </si>
  <si>
    <t>Oprema za protupožarnu zaštitu (osim vozila)</t>
  </si>
  <si>
    <t>Oprema za civilnu zaštitu</t>
  </si>
  <si>
    <t>Medicinska oprema - Mobilna mamografija</t>
  </si>
  <si>
    <t>Uređaji</t>
  </si>
  <si>
    <t>Strojevi</t>
  </si>
  <si>
    <t>Ostala prijevozna sredstva u cestovnom prometu</t>
  </si>
  <si>
    <t>Rashodi za dodatna ulaganja na nefinancijskoj imovini</t>
  </si>
  <si>
    <t>Dodatna ulaganja na građevinskim objektima</t>
  </si>
  <si>
    <t>Dodatna ulaganja na tuđim građevinskim objektima radi prava korištenja</t>
  </si>
  <si>
    <t>PLAN RASHODA ZA NABAVU NEFINANCIJSKE IMOVINE ZA 2019. GODINU</t>
  </si>
  <si>
    <t>32352</t>
  </si>
  <si>
    <t>Zakupnine i najamnine za građevinske objekte</t>
  </si>
  <si>
    <t>Plan 2019 EU projekt</t>
  </si>
  <si>
    <t>Plan 2019 Ukupno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</si>
</sst>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4">
    <font>
      <sz val="10"/>
      <name val="Microsoft Sans Serif"/>
      <family val="0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Microsoft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Microsoft Sans Serif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icrosoft Sans Serif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icrosoft Sans Serif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809EC2"/>
        <bgColor indexed="64"/>
      </patternFill>
    </fill>
    <fill>
      <patternFill patternType="solid">
        <fgColor rgb="FFB3C5DB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6F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7" borderId="10" xfId="0" applyFont="1" applyFill="1" applyBorder="1" applyAlignment="1">
      <alignment vertical="center"/>
    </xf>
    <xf numFmtId="3" fontId="22" fillId="7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2" fillId="19" borderId="10" xfId="0" applyFont="1" applyFill="1" applyBorder="1" applyAlignment="1">
      <alignment vertical="center"/>
    </xf>
    <xf numFmtId="3" fontId="22" fillId="19" borderId="10" xfId="0" applyNumberFormat="1" applyFont="1" applyFill="1" applyBorder="1" applyAlignment="1">
      <alignment vertical="center"/>
    </xf>
    <xf numFmtId="0" fontId="22" fillId="13" borderId="10" xfId="0" applyFont="1" applyFill="1" applyBorder="1" applyAlignment="1">
      <alignment vertical="center"/>
    </xf>
    <xf numFmtId="3" fontId="22" fillId="1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2" fillId="34" borderId="10" xfId="0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0" fontId="22" fillId="35" borderId="10" xfId="0" applyFont="1" applyFill="1" applyBorder="1" applyAlignment="1">
      <alignment vertical="center"/>
    </xf>
    <xf numFmtId="3" fontId="22" fillId="35" borderId="10" xfId="0" applyNumberFormat="1" applyFont="1" applyFill="1" applyBorder="1" applyAlignment="1">
      <alignment vertical="center"/>
    </xf>
    <xf numFmtId="0" fontId="22" fillId="36" borderId="10" xfId="0" applyFont="1" applyFill="1" applyBorder="1" applyAlignment="1">
      <alignment vertical="center"/>
    </xf>
    <xf numFmtId="3" fontId="22" fillId="36" borderId="10" xfId="0" applyNumberFormat="1" applyFont="1" applyFill="1" applyBorder="1" applyAlignment="1">
      <alignment vertical="center"/>
    </xf>
    <xf numFmtId="0" fontId="22" fillId="37" borderId="10" xfId="0" applyFont="1" applyFill="1" applyBorder="1" applyAlignment="1">
      <alignment vertical="center"/>
    </xf>
    <xf numFmtId="3" fontId="22" fillId="37" borderId="10" xfId="0" applyNumberFormat="1" applyFont="1" applyFill="1" applyBorder="1" applyAlignment="1">
      <alignment vertical="center"/>
    </xf>
    <xf numFmtId="0" fontId="22" fillId="38" borderId="10" xfId="0" applyFont="1" applyFill="1" applyBorder="1" applyAlignment="1">
      <alignment vertical="center"/>
    </xf>
    <xf numFmtId="3" fontId="22" fillId="38" borderId="10" xfId="0" applyNumberFormat="1" applyFont="1" applyFill="1" applyBorder="1" applyAlignment="1">
      <alignment vertical="center"/>
    </xf>
    <xf numFmtId="0" fontId="22" fillId="39" borderId="10" xfId="0" applyFont="1" applyFill="1" applyBorder="1" applyAlignment="1">
      <alignment vertical="center"/>
    </xf>
    <xf numFmtId="3" fontId="22" fillId="39" borderId="10" xfId="0" applyNumberFormat="1" applyFont="1" applyFill="1" applyBorder="1" applyAlignment="1">
      <alignment vertical="center"/>
    </xf>
    <xf numFmtId="4" fontId="22" fillId="35" borderId="10" xfId="0" applyNumberFormat="1" applyFont="1" applyFill="1" applyBorder="1" applyAlignment="1">
      <alignment vertical="center"/>
    </xf>
    <xf numFmtId="4" fontId="22" fillId="36" borderId="10" xfId="0" applyNumberFormat="1" applyFont="1" applyFill="1" applyBorder="1" applyAlignment="1">
      <alignment vertical="center"/>
    </xf>
    <xf numFmtId="4" fontId="22" fillId="37" borderId="10" xfId="0" applyNumberFormat="1" applyFont="1" applyFill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22" fillId="40" borderId="10" xfId="0" applyFont="1" applyFill="1" applyBorder="1" applyAlignment="1">
      <alignment vertical="center"/>
    </xf>
    <xf numFmtId="3" fontId="22" fillId="40" borderId="10" xfId="0" applyNumberFormat="1" applyFont="1" applyFill="1" applyBorder="1" applyAlignment="1">
      <alignment vertical="center"/>
    </xf>
    <xf numFmtId="4" fontId="22" fillId="4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21" fillId="0" borderId="0" xfId="0" applyNumberFormat="1" applyFont="1" applyAlignment="1">
      <alignment/>
    </xf>
    <xf numFmtId="4" fontId="22" fillId="33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4" fontId="22" fillId="34" borderId="10" xfId="0" applyNumberFormat="1" applyFont="1" applyFill="1" applyBorder="1" applyAlignment="1">
      <alignment vertical="center"/>
    </xf>
    <xf numFmtId="4" fontId="22" fillId="38" borderId="10" xfId="0" applyNumberFormat="1" applyFont="1" applyFill="1" applyBorder="1" applyAlignment="1">
      <alignment vertical="center"/>
    </xf>
    <xf numFmtId="4" fontId="22" fillId="39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2" fillId="27" borderId="10" xfId="0" applyFont="1" applyFill="1" applyBorder="1" applyAlignment="1">
      <alignment vertical="center"/>
    </xf>
    <xf numFmtId="3" fontId="22" fillId="27" borderId="10" xfId="0" applyNumberFormat="1" applyFont="1" applyFill="1" applyBorder="1" applyAlignment="1">
      <alignment vertical="center"/>
    </xf>
    <xf numFmtId="0" fontId="22" fillId="41" borderId="10" xfId="0" applyFont="1" applyFill="1" applyBorder="1" applyAlignment="1">
      <alignment vertical="center"/>
    </xf>
    <xf numFmtId="3" fontId="22" fillId="41" borderId="10" xfId="0" applyNumberFormat="1" applyFont="1" applyFill="1" applyBorder="1" applyAlignment="1">
      <alignment vertical="center"/>
    </xf>
    <xf numFmtId="0" fontId="21" fillId="42" borderId="10" xfId="0" applyFont="1" applyFill="1" applyBorder="1" applyAlignment="1">
      <alignment vertical="center"/>
    </xf>
    <xf numFmtId="3" fontId="21" fillId="42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22" fillId="27" borderId="10" xfId="0" applyNumberFormat="1" applyFont="1" applyFill="1" applyBorder="1" applyAlignment="1">
      <alignment vertical="center"/>
    </xf>
    <xf numFmtId="4" fontId="22" fillId="19" borderId="10" xfId="0" applyNumberFormat="1" applyFont="1" applyFill="1" applyBorder="1" applyAlignment="1">
      <alignment vertical="center"/>
    </xf>
    <xf numFmtId="4" fontId="22" fillId="13" borderId="10" xfId="0" applyNumberFormat="1" applyFont="1" applyFill="1" applyBorder="1" applyAlignment="1">
      <alignment vertical="center"/>
    </xf>
    <xf numFmtId="4" fontId="22" fillId="7" borderId="10" xfId="0" applyNumberFormat="1" applyFont="1" applyFill="1" applyBorder="1" applyAlignment="1">
      <alignment vertical="center"/>
    </xf>
    <xf numFmtId="4" fontId="22" fillId="41" borderId="10" xfId="0" applyNumberFormat="1" applyFont="1" applyFill="1" applyBorder="1" applyAlignment="1">
      <alignment vertical="center"/>
    </xf>
    <xf numFmtId="4" fontId="21" fillId="42" borderId="10" xfId="0" applyNumberFormat="1" applyFont="1" applyFill="1" applyBorder="1" applyAlignment="1">
      <alignment vertical="center"/>
    </xf>
    <xf numFmtId="0" fontId="21" fillId="42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2" fillId="33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0" fontId="22" fillId="27" borderId="10" xfId="0" applyFont="1" applyFill="1" applyBorder="1" applyAlignment="1">
      <alignment horizontal="right" vertical="center"/>
    </xf>
    <xf numFmtId="0" fontId="22" fillId="19" borderId="10" xfId="0" applyFont="1" applyFill="1" applyBorder="1" applyAlignment="1">
      <alignment horizontal="right" vertical="center"/>
    </xf>
    <xf numFmtId="0" fontId="22" fillId="13" borderId="10" xfId="0" applyFont="1" applyFill="1" applyBorder="1" applyAlignment="1">
      <alignment horizontal="right" vertical="center"/>
    </xf>
    <xf numFmtId="0" fontId="22" fillId="7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2" fillId="41" borderId="10" xfId="0" applyFont="1" applyFill="1" applyBorder="1" applyAlignment="1">
      <alignment horizontal="right" vertical="center"/>
    </xf>
    <xf numFmtId="0" fontId="21" fillId="42" borderId="10" xfId="0" applyFont="1" applyFill="1" applyBorder="1" applyAlignment="1">
      <alignment horizontal="right" vertical="center"/>
    </xf>
    <xf numFmtId="0" fontId="22" fillId="43" borderId="10" xfId="0" applyFont="1" applyFill="1" applyBorder="1" applyAlignment="1">
      <alignment horizontal="center" vertical="center"/>
    </xf>
    <xf numFmtId="3" fontId="22" fillId="43" borderId="10" xfId="0" applyNumberFormat="1" applyFont="1" applyFill="1" applyBorder="1" applyAlignment="1">
      <alignment horizontal="center" vertical="center" wrapText="1"/>
    </xf>
    <xf numFmtId="4" fontId="22" fillId="43" borderId="10" xfId="0" applyNumberFormat="1" applyFont="1" applyFill="1" applyBorder="1" applyAlignment="1">
      <alignment horizontal="center" vertical="center" wrapText="1"/>
    </xf>
    <xf numFmtId="3" fontId="22" fillId="43" borderId="10" xfId="0" applyNumberFormat="1" applyFont="1" applyFill="1" applyBorder="1" applyAlignment="1">
      <alignment horizontal="center" vertical="center"/>
    </xf>
    <xf numFmtId="4" fontId="22" fillId="43" borderId="10" xfId="0" applyNumberFormat="1" applyFont="1" applyFill="1" applyBorder="1" applyAlignment="1">
      <alignment horizontal="center" vertical="center"/>
    </xf>
    <xf numFmtId="0" fontId="22" fillId="0" borderId="11" xfId="57" applyFont="1" applyBorder="1" applyAlignment="1">
      <alignment horizontal="center" vertical="center" wrapText="1"/>
    </xf>
    <xf numFmtId="0" fontId="22" fillId="42" borderId="11" xfId="57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H62"/>
  <sheetViews>
    <sheetView tabSelected="1" workbookViewId="0" topLeftCell="A1">
      <selection activeCell="M12" sqref="M12"/>
    </sheetView>
  </sheetViews>
  <sheetFormatPr defaultColWidth="9.140625" defaultRowHeight="16.5" customHeight="1"/>
  <cols>
    <col min="1" max="1" width="10.7109375" style="1" customWidth="1"/>
    <col min="2" max="2" width="65.7109375" style="1" customWidth="1"/>
    <col min="3" max="7" width="20.7109375" style="1" customWidth="1"/>
    <col min="8" max="8" width="20.7109375" style="40" customWidth="1"/>
    <col min="9" max="16384" width="9.140625" style="1" customWidth="1"/>
  </cols>
  <sheetData>
    <row r="1" spans="1:8" ht="24.75" customHeight="1" thickBot="1">
      <c r="A1" s="78" t="s">
        <v>273</v>
      </c>
      <c r="B1" s="78"/>
      <c r="C1" s="78"/>
      <c r="D1" s="78"/>
      <c r="E1" s="78"/>
      <c r="F1" s="78"/>
      <c r="G1" s="78"/>
      <c r="H1" s="78"/>
    </row>
    <row r="2" ht="19.5" customHeight="1" thickTop="1"/>
    <row r="3" spans="1:8" ht="25.5">
      <c r="A3" s="15" t="s">
        <v>121</v>
      </c>
      <c r="B3" s="15" t="s">
        <v>152</v>
      </c>
      <c r="C3" s="15" t="s">
        <v>254</v>
      </c>
      <c r="D3" s="15" t="s">
        <v>268</v>
      </c>
      <c r="E3" s="15" t="s">
        <v>269</v>
      </c>
      <c r="F3" s="16" t="s">
        <v>270</v>
      </c>
      <c r="G3" s="16" t="s">
        <v>271</v>
      </c>
      <c r="H3" s="41" t="s">
        <v>272</v>
      </c>
    </row>
    <row r="4" spans="1:8" s="19" customFormat="1" ht="9.75" customHeight="1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8">
        <v>6</v>
      </c>
      <c r="G4" s="18" t="s">
        <v>274</v>
      </c>
      <c r="H4" s="42" t="s">
        <v>275</v>
      </c>
    </row>
    <row r="5" spans="1:8" ht="19.5" customHeight="1">
      <c r="A5" s="20">
        <v>6</v>
      </c>
      <c r="B5" s="20" t="s">
        <v>153</v>
      </c>
      <c r="C5" s="21">
        <f>C6+C20+C32+C38+C49</f>
        <v>88171000</v>
      </c>
      <c r="D5" s="21">
        <f>D6+D20+D32+D38+D49</f>
        <v>92065750</v>
      </c>
      <c r="E5" s="21">
        <f>E6+E20+E32+E38+E49</f>
        <v>76939903.42</v>
      </c>
      <c r="F5" s="21">
        <f>F6+F20+F32+F38+F49</f>
        <v>133735098.25999999</v>
      </c>
      <c r="G5" s="21">
        <f>F5-D5</f>
        <v>41669348.25999999</v>
      </c>
      <c r="H5" s="43">
        <f>G5/D5*100</f>
        <v>45.260423403925984</v>
      </c>
    </row>
    <row r="6" spans="1:8" ht="19.5" customHeight="1">
      <c r="A6" s="22">
        <v>63</v>
      </c>
      <c r="B6" s="22" t="s">
        <v>0</v>
      </c>
      <c r="C6" s="23">
        <f>C7+C10+C15</f>
        <v>1550000</v>
      </c>
      <c r="D6" s="23">
        <f>D7+D10+D15</f>
        <v>1158000</v>
      </c>
      <c r="E6" s="23">
        <f>E7+E10+E15</f>
        <v>906422.24</v>
      </c>
      <c r="F6" s="23">
        <f>F7+F10+F15</f>
        <v>36892228.26</v>
      </c>
      <c r="G6" s="23">
        <f aca="true" t="shared" si="0" ref="G6:G62">F6-D6</f>
        <v>35734228.26</v>
      </c>
      <c r="H6" s="32">
        <f aca="true" t="shared" si="1" ref="H6:H62">G6/D6*100</f>
        <v>3085.8573626943003</v>
      </c>
    </row>
    <row r="7" spans="1:8" ht="19.5" customHeight="1">
      <c r="A7" s="24">
        <v>634</v>
      </c>
      <c r="B7" s="24" t="s">
        <v>138</v>
      </c>
      <c r="C7" s="25">
        <f aca="true" t="shared" si="2" ref="C7:F8">C8</f>
        <v>200000</v>
      </c>
      <c r="D7" s="25">
        <f t="shared" si="2"/>
        <v>120000</v>
      </c>
      <c r="E7" s="25">
        <f t="shared" si="2"/>
        <v>106422.24</v>
      </c>
      <c r="F7" s="25">
        <f t="shared" si="2"/>
        <v>1900000</v>
      </c>
      <c r="G7" s="25">
        <f t="shared" si="0"/>
        <v>1780000</v>
      </c>
      <c r="H7" s="33">
        <f t="shared" si="1"/>
        <v>1483.3333333333335</v>
      </c>
    </row>
    <row r="8" spans="1:8" ht="19.5" customHeight="1">
      <c r="A8" s="26">
        <v>6341</v>
      </c>
      <c r="B8" s="26" t="s">
        <v>154</v>
      </c>
      <c r="C8" s="27">
        <f t="shared" si="2"/>
        <v>200000</v>
      </c>
      <c r="D8" s="27">
        <f t="shared" si="2"/>
        <v>120000</v>
      </c>
      <c r="E8" s="27">
        <f t="shared" si="2"/>
        <v>106422.24</v>
      </c>
      <c r="F8" s="27">
        <f t="shared" si="2"/>
        <v>1900000</v>
      </c>
      <c r="G8" s="27">
        <f t="shared" si="0"/>
        <v>1780000</v>
      </c>
      <c r="H8" s="34">
        <f t="shared" si="1"/>
        <v>1483.3333333333335</v>
      </c>
    </row>
    <row r="9" spans="1:8" ht="19.5" customHeight="1">
      <c r="A9" s="3">
        <v>63414</v>
      </c>
      <c r="B9" s="3" t="s">
        <v>150</v>
      </c>
      <c r="C9" s="4">
        <v>200000</v>
      </c>
      <c r="D9" s="4">
        <v>120000</v>
      </c>
      <c r="E9" s="4">
        <v>106422.24</v>
      </c>
      <c r="F9" s="8">
        <v>1900000</v>
      </c>
      <c r="G9" s="4">
        <f t="shared" si="0"/>
        <v>1780000</v>
      </c>
      <c r="H9" s="35">
        <f t="shared" si="1"/>
        <v>1483.3333333333335</v>
      </c>
    </row>
    <row r="10" spans="1:8" ht="19.5" customHeight="1">
      <c r="A10" s="24">
        <v>636</v>
      </c>
      <c r="B10" s="24" t="s">
        <v>139</v>
      </c>
      <c r="C10" s="25">
        <f>C11+C13</f>
        <v>1350000</v>
      </c>
      <c r="D10" s="25">
        <f>D11+D13</f>
        <v>940000</v>
      </c>
      <c r="E10" s="25">
        <f>E11+E13</f>
        <v>800000</v>
      </c>
      <c r="F10" s="25">
        <f>F11+F13</f>
        <v>500000</v>
      </c>
      <c r="G10" s="25">
        <f t="shared" si="0"/>
        <v>-440000</v>
      </c>
      <c r="H10" s="33">
        <f t="shared" si="1"/>
        <v>-46.808510638297875</v>
      </c>
    </row>
    <row r="11" spans="1:8" ht="19.5" customHeight="1">
      <c r="A11" s="26">
        <v>6361</v>
      </c>
      <c r="B11" s="26" t="s">
        <v>140</v>
      </c>
      <c r="C11" s="27">
        <f>C12</f>
        <v>550000</v>
      </c>
      <c r="D11" s="27">
        <f>D12</f>
        <v>140000</v>
      </c>
      <c r="E11" s="27">
        <f>E12</f>
        <v>0</v>
      </c>
      <c r="F11" s="27">
        <f>F12</f>
        <v>500000</v>
      </c>
      <c r="G11" s="27">
        <f t="shared" si="0"/>
        <v>360000</v>
      </c>
      <c r="H11" s="34">
        <f t="shared" si="1"/>
        <v>257.14285714285717</v>
      </c>
    </row>
    <row r="12" spans="1:8" ht="19.5" customHeight="1">
      <c r="A12" s="3">
        <v>63611</v>
      </c>
      <c r="B12" s="3" t="s">
        <v>140</v>
      </c>
      <c r="C12" s="4">
        <v>550000</v>
      </c>
      <c r="D12" s="4">
        <v>140000</v>
      </c>
      <c r="E12" s="4">
        <v>0</v>
      </c>
      <c r="F12" s="52">
        <v>500000</v>
      </c>
      <c r="G12" s="4">
        <f t="shared" si="0"/>
        <v>360000</v>
      </c>
      <c r="H12" s="35">
        <f t="shared" si="1"/>
        <v>257.14285714285717</v>
      </c>
    </row>
    <row r="13" spans="1:8" ht="19.5" customHeight="1">
      <c r="A13" s="26">
        <v>6362</v>
      </c>
      <c r="B13" s="26" t="s">
        <v>141</v>
      </c>
      <c r="C13" s="27">
        <f>C14</f>
        <v>800000</v>
      </c>
      <c r="D13" s="27">
        <f>D14</f>
        <v>800000</v>
      </c>
      <c r="E13" s="27">
        <f>E14</f>
        <v>800000</v>
      </c>
      <c r="F13" s="27">
        <f>F14</f>
        <v>0</v>
      </c>
      <c r="G13" s="27">
        <f t="shared" si="0"/>
        <v>-800000</v>
      </c>
      <c r="H13" s="34">
        <f t="shared" si="1"/>
        <v>-100</v>
      </c>
    </row>
    <row r="14" spans="1:8" ht="19.5" customHeight="1">
      <c r="A14" s="3">
        <v>63621</v>
      </c>
      <c r="B14" s="3" t="s">
        <v>141</v>
      </c>
      <c r="C14" s="4">
        <v>800000</v>
      </c>
      <c r="D14" s="4">
        <v>800000</v>
      </c>
      <c r="E14" s="4">
        <v>800000</v>
      </c>
      <c r="F14" s="4">
        <v>0</v>
      </c>
      <c r="G14" s="4">
        <f t="shared" si="0"/>
        <v>-800000</v>
      </c>
      <c r="H14" s="35">
        <f t="shared" si="1"/>
        <v>-100</v>
      </c>
    </row>
    <row r="15" spans="1:8" ht="19.5" customHeight="1">
      <c r="A15" s="28">
        <v>638</v>
      </c>
      <c r="B15" s="28" t="s">
        <v>263</v>
      </c>
      <c r="C15" s="29">
        <f>C16+C18</f>
        <v>0</v>
      </c>
      <c r="D15" s="29">
        <f>D16+D18</f>
        <v>98000</v>
      </c>
      <c r="E15" s="29">
        <f>E16+E18</f>
        <v>0</v>
      </c>
      <c r="F15" s="29">
        <f>F16+F18</f>
        <v>34492228.26</v>
      </c>
      <c r="G15" s="29">
        <f t="shared" si="0"/>
        <v>34394228.26</v>
      </c>
      <c r="H15" s="44">
        <f t="shared" si="1"/>
        <v>35096.15128571429</v>
      </c>
    </row>
    <row r="16" spans="1:8" ht="19.5" customHeight="1">
      <c r="A16" s="30">
        <v>6381</v>
      </c>
      <c r="B16" s="30" t="s">
        <v>264</v>
      </c>
      <c r="C16" s="31">
        <f>C17</f>
        <v>0</v>
      </c>
      <c r="D16" s="31">
        <f>D17</f>
        <v>98000</v>
      </c>
      <c r="E16" s="31">
        <f>E17</f>
        <v>0</v>
      </c>
      <c r="F16" s="31">
        <f>F17</f>
        <v>1348734.8</v>
      </c>
      <c r="G16" s="31">
        <f t="shared" si="0"/>
        <v>1250734.8</v>
      </c>
      <c r="H16" s="45">
        <f t="shared" si="1"/>
        <v>1276.26</v>
      </c>
    </row>
    <row r="17" spans="1:8" ht="19.5" customHeight="1">
      <c r="A17" s="3">
        <v>63811</v>
      </c>
      <c r="B17" s="3" t="s">
        <v>264</v>
      </c>
      <c r="C17" s="4">
        <v>0</v>
      </c>
      <c r="D17" s="4">
        <v>98000</v>
      </c>
      <c r="E17" s="4">
        <v>0</v>
      </c>
      <c r="F17" s="52">
        <v>1348734.8</v>
      </c>
      <c r="G17" s="4">
        <f t="shared" si="0"/>
        <v>1250734.8</v>
      </c>
      <c r="H17" s="35">
        <f t="shared" si="1"/>
        <v>1276.26</v>
      </c>
    </row>
    <row r="18" spans="1:8" ht="19.5" customHeight="1">
      <c r="A18" s="30">
        <v>6382</v>
      </c>
      <c r="B18" s="30" t="s">
        <v>265</v>
      </c>
      <c r="C18" s="31">
        <f>C19</f>
        <v>0</v>
      </c>
      <c r="D18" s="31">
        <f>D19</f>
        <v>0</v>
      </c>
      <c r="E18" s="31">
        <f>E19</f>
        <v>0</v>
      </c>
      <c r="F18" s="31">
        <f>F19</f>
        <v>33143493.46</v>
      </c>
      <c r="G18" s="31">
        <f t="shared" si="0"/>
        <v>33143493.46</v>
      </c>
      <c r="H18" s="45" t="e">
        <f t="shared" si="1"/>
        <v>#DIV/0!</v>
      </c>
    </row>
    <row r="19" spans="1:8" ht="19.5" customHeight="1">
      <c r="A19" s="3">
        <v>63821</v>
      </c>
      <c r="B19" s="3" t="s">
        <v>265</v>
      </c>
      <c r="C19" s="4">
        <v>0</v>
      </c>
      <c r="D19" s="4">
        <v>0</v>
      </c>
      <c r="E19" s="4">
        <v>0</v>
      </c>
      <c r="F19" s="52">
        <v>33143493.46</v>
      </c>
      <c r="G19" s="4">
        <f t="shared" si="0"/>
        <v>33143493.46</v>
      </c>
      <c r="H19" s="35" t="e">
        <f t="shared" si="1"/>
        <v>#DIV/0!</v>
      </c>
    </row>
    <row r="20" spans="1:8" ht="19.5" customHeight="1">
      <c r="A20" s="22">
        <v>64</v>
      </c>
      <c r="B20" s="22" t="s">
        <v>1</v>
      </c>
      <c r="C20" s="23">
        <f>C21+C29</f>
        <v>291000</v>
      </c>
      <c r="D20" s="23">
        <f>D21+D29</f>
        <v>241500</v>
      </c>
      <c r="E20" s="23">
        <f>E21+E29</f>
        <v>210696.47999999998</v>
      </c>
      <c r="F20" s="23">
        <f>F21+F29</f>
        <v>221500</v>
      </c>
      <c r="G20" s="23">
        <f t="shared" si="0"/>
        <v>-20000</v>
      </c>
      <c r="H20" s="32">
        <f t="shared" si="1"/>
        <v>-8.281573498964804</v>
      </c>
    </row>
    <row r="21" spans="1:8" ht="19.5" customHeight="1">
      <c r="A21" s="24">
        <v>641</v>
      </c>
      <c r="B21" s="24" t="s">
        <v>2</v>
      </c>
      <c r="C21" s="25">
        <f>C22+C25+C27</f>
        <v>141000</v>
      </c>
      <c r="D21" s="25">
        <f>D22+D25+D27</f>
        <v>41500</v>
      </c>
      <c r="E21" s="25">
        <f>E22+E25+E27</f>
        <v>38124.36</v>
      </c>
      <c r="F21" s="25">
        <f>F22+F25+F27</f>
        <v>21500</v>
      </c>
      <c r="G21" s="25">
        <f t="shared" si="0"/>
        <v>-20000</v>
      </c>
      <c r="H21" s="33">
        <f t="shared" si="1"/>
        <v>-48.19277108433735</v>
      </c>
    </row>
    <row r="22" spans="1:8" ht="19.5" customHeight="1">
      <c r="A22" s="26">
        <v>6413</v>
      </c>
      <c r="B22" s="26" t="s">
        <v>3</v>
      </c>
      <c r="C22" s="27">
        <f>C23+C24</f>
        <v>130000</v>
      </c>
      <c r="D22" s="27">
        <f>D23+D24</f>
        <v>25500</v>
      </c>
      <c r="E22" s="27">
        <f>E23+E24</f>
        <v>24156.16</v>
      </c>
      <c r="F22" s="27">
        <f>F23+F24</f>
        <v>5500</v>
      </c>
      <c r="G22" s="27">
        <f t="shared" si="0"/>
        <v>-20000</v>
      </c>
      <c r="H22" s="34">
        <f t="shared" si="1"/>
        <v>-78.43137254901961</v>
      </c>
    </row>
    <row r="23" spans="1:8" ht="19.5" customHeight="1">
      <c r="A23" s="3">
        <v>64131</v>
      </c>
      <c r="B23" s="3" t="s">
        <v>4</v>
      </c>
      <c r="C23" s="4">
        <v>125000</v>
      </c>
      <c r="D23" s="4">
        <v>25000</v>
      </c>
      <c r="E23" s="4">
        <v>23994.89</v>
      </c>
      <c r="F23" s="4">
        <v>5000</v>
      </c>
      <c r="G23" s="4">
        <f t="shared" si="0"/>
        <v>-20000</v>
      </c>
      <c r="H23" s="35">
        <f t="shared" si="1"/>
        <v>-80</v>
      </c>
    </row>
    <row r="24" spans="1:8" ht="19.5" customHeight="1">
      <c r="A24" s="3">
        <v>64132</v>
      </c>
      <c r="B24" s="3" t="s">
        <v>5</v>
      </c>
      <c r="C24" s="4">
        <v>5000</v>
      </c>
      <c r="D24" s="4">
        <v>500</v>
      </c>
      <c r="E24" s="4">
        <v>161.27</v>
      </c>
      <c r="F24" s="4">
        <v>500</v>
      </c>
      <c r="G24" s="4">
        <f t="shared" si="0"/>
        <v>0</v>
      </c>
      <c r="H24" s="35">
        <f t="shared" si="1"/>
        <v>0</v>
      </c>
    </row>
    <row r="25" spans="1:8" ht="19.5" customHeight="1">
      <c r="A25" s="26">
        <v>6414</v>
      </c>
      <c r="B25" s="26" t="s">
        <v>6</v>
      </c>
      <c r="C25" s="27">
        <f>C26</f>
        <v>10000</v>
      </c>
      <c r="D25" s="27">
        <f>D26</f>
        <v>15000</v>
      </c>
      <c r="E25" s="27">
        <f>E26</f>
        <v>13469.95</v>
      </c>
      <c r="F25" s="27">
        <f>F26</f>
        <v>15000</v>
      </c>
      <c r="G25" s="27">
        <f t="shared" si="0"/>
        <v>0</v>
      </c>
      <c r="H25" s="34">
        <f t="shared" si="1"/>
        <v>0</v>
      </c>
    </row>
    <row r="26" spans="1:8" ht="19.5" customHeight="1">
      <c r="A26" s="3">
        <v>64143</v>
      </c>
      <c r="B26" s="3" t="s">
        <v>7</v>
      </c>
      <c r="C26" s="4">
        <v>10000</v>
      </c>
      <c r="D26" s="4">
        <v>15000</v>
      </c>
      <c r="E26" s="4">
        <v>13469.95</v>
      </c>
      <c r="F26" s="4">
        <v>15000</v>
      </c>
      <c r="G26" s="4">
        <f t="shared" si="0"/>
        <v>0</v>
      </c>
      <c r="H26" s="35">
        <f t="shared" si="1"/>
        <v>0</v>
      </c>
    </row>
    <row r="27" spans="1:8" ht="19.5" customHeight="1">
      <c r="A27" s="26">
        <v>6415</v>
      </c>
      <c r="B27" s="26" t="s">
        <v>251</v>
      </c>
      <c r="C27" s="27">
        <f>C28</f>
        <v>1000</v>
      </c>
      <c r="D27" s="27">
        <f>D28</f>
        <v>1000</v>
      </c>
      <c r="E27" s="27">
        <f>E28</f>
        <v>498.25</v>
      </c>
      <c r="F27" s="27">
        <f>F28</f>
        <v>1000</v>
      </c>
      <c r="G27" s="27">
        <f t="shared" si="0"/>
        <v>0</v>
      </c>
      <c r="H27" s="34">
        <f t="shared" si="1"/>
        <v>0</v>
      </c>
    </row>
    <row r="28" spans="1:8" ht="19.5" customHeight="1">
      <c r="A28" s="3">
        <v>64151</v>
      </c>
      <c r="B28" s="3" t="s">
        <v>251</v>
      </c>
      <c r="C28" s="4">
        <v>1000</v>
      </c>
      <c r="D28" s="4">
        <v>1000</v>
      </c>
      <c r="E28" s="4">
        <v>498.25</v>
      </c>
      <c r="F28" s="4">
        <v>1000</v>
      </c>
      <c r="G28" s="4">
        <f t="shared" si="0"/>
        <v>0</v>
      </c>
      <c r="H28" s="35">
        <f t="shared" si="1"/>
        <v>0</v>
      </c>
    </row>
    <row r="29" spans="1:8" ht="19.5" customHeight="1">
      <c r="A29" s="24">
        <v>642</v>
      </c>
      <c r="B29" s="24" t="s">
        <v>8</v>
      </c>
      <c r="C29" s="25">
        <f aca="true" t="shared" si="3" ref="C29:F30">C30</f>
        <v>150000</v>
      </c>
      <c r="D29" s="25">
        <f t="shared" si="3"/>
        <v>200000</v>
      </c>
      <c r="E29" s="25">
        <f t="shared" si="3"/>
        <v>172572.12</v>
      </c>
      <c r="F29" s="25">
        <f t="shared" si="3"/>
        <v>200000</v>
      </c>
      <c r="G29" s="25">
        <f t="shared" si="0"/>
        <v>0</v>
      </c>
      <c r="H29" s="33">
        <f t="shared" si="1"/>
        <v>0</v>
      </c>
    </row>
    <row r="30" spans="1:8" ht="19.5" customHeight="1">
      <c r="A30" s="26">
        <v>6429</v>
      </c>
      <c r="B30" s="26" t="s">
        <v>9</v>
      </c>
      <c r="C30" s="27">
        <f t="shared" si="3"/>
        <v>150000</v>
      </c>
      <c r="D30" s="27">
        <f t="shared" si="3"/>
        <v>200000</v>
      </c>
      <c r="E30" s="27">
        <f t="shared" si="3"/>
        <v>172572.12</v>
      </c>
      <c r="F30" s="27">
        <f t="shared" si="3"/>
        <v>200000</v>
      </c>
      <c r="G30" s="27">
        <f t="shared" si="0"/>
        <v>0</v>
      </c>
      <c r="H30" s="34">
        <f t="shared" si="1"/>
        <v>0</v>
      </c>
    </row>
    <row r="31" spans="1:8" ht="19.5" customHeight="1">
      <c r="A31" s="3">
        <v>64299</v>
      </c>
      <c r="B31" s="3" t="s">
        <v>9</v>
      </c>
      <c r="C31" s="4">
        <v>150000</v>
      </c>
      <c r="D31" s="4">
        <v>200000</v>
      </c>
      <c r="E31" s="4">
        <v>172572.12</v>
      </c>
      <c r="F31" s="4">
        <v>200000</v>
      </c>
      <c r="G31" s="4">
        <f t="shared" si="0"/>
        <v>0</v>
      </c>
      <c r="H31" s="35">
        <f t="shared" si="1"/>
        <v>0</v>
      </c>
    </row>
    <row r="32" spans="1:8" ht="19.5" customHeight="1">
      <c r="A32" s="22">
        <v>65</v>
      </c>
      <c r="B32" s="22" t="s">
        <v>155</v>
      </c>
      <c r="C32" s="23">
        <f aca="true" t="shared" si="4" ref="C32:F33">C33</f>
        <v>475000</v>
      </c>
      <c r="D32" s="23">
        <f t="shared" si="4"/>
        <v>635000</v>
      </c>
      <c r="E32" s="23">
        <f t="shared" si="4"/>
        <v>599577.8400000001</v>
      </c>
      <c r="F32" s="23">
        <f t="shared" si="4"/>
        <v>619370</v>
      </c>
      <c r="G32" s="23">
        <f t="shared" si="0"/>
        <v>-15630</v>
      </c>
      <c r="H32" s="32">
        <f t="shared" si="1"/>
        <v>-2.4614173228346456</v>
      </c>
    </row>
    <row r="33" spans="1:8" ht="19.5" customHeight="1">
      <c r="A33" s="24">
        <v>652</v>
      </c>
      <c r="B33" s="24" t="s">
        <v>10</v>
      </c>
      <c r="C33" s="25">
        <f t="shared" si="4"/>
        <v>475000</v>
      </c>
      <c r="D33" s="25">
        <f t="shared" si="4"/>
        <v>635000</v>
      </c>
      <c r="E33" s="25">
        <f t="shared" si="4"/>
        <v>599577.8400000001</v>
      </c>
      <c r="F33" s="25">
        <f t="shared" si="4"/>
        <v>619370</v>
      </c>
      <c r="G33" s="25">
        <f t="shared" si="0"/>
        <v>-15630</v>
      </c>
      <c r="H33" s="33">
        <f t="shared" si="1"/>
        <v>-2.4614173228346456</v>
      </c>
    </row>
    <row r="34" spans="1:8" ht="19.5" customHeight="1">
      <c r="A34" s="26">
        <v>6526</v>
      </c>
      <c r="B34" s="26" t="s">
        <v>156</v>
      </c>
      <c r="C34" s="27">
        <f>C35+C36+C37</f>
        <v>475000</v>
      </c>
      <c r="D34" s="27">
        <f>D35+D36+D37</f>
        <v>635000</v>
      </c>
      <c r="E34" s="27">
        <f>E35+E36+E37</f>
        <v>599577.8400000001</v>
      </c>
      <c r="F34" s="27">
        <f>F35+F36+F37</f>
        <v>619370</v>
      </c>
      <c r="G34" s="27">
        <f t="shared" si="0"/>
        <v>-15630</v>
      </c>
      <c r="H34" s="34">
        <f t="shared" si="1"/>
        <v>-2.4614173228346456</v>
      </c>
    </row>
    <row r="35" spans="1:8" ht="19.5" customHeight="1">
      <c r="A35" s="3">
        <v>65264</v>
      </c>
      <c r="B35" s="3" t="s">
        <v>157</v>
      </c>
      <c r="C35" s="4">
        <v>400000</v>
      </c>
      <c r="D35" s="4">
        <v>300000</v>
      </c>
      <c r="E35" s="4">
        <v>273433.69</v>
      </c>
      <c r="F35" s="4">
        <v>325000</v>
      </c>
      <c r="G35" s="4">
        <f t="shared" si="0"/>
        <v>25000</v>
      </c>
      <c r="H35" s="35">
        <f t="shared" si="1"/>
        <v>8.333333333333332</v>
      </c>
    </row>
    <row r="36" spans="1:8" ht="19.5" customHeight="1">
      <c r="A36" s="3">
        <v>65267</v>
      </c>
      <c r="B36" s="3" t="s">
        <v>11</v>
      </c>
      <c r="C36" s="4">
        <v>75000</v>
      </c>
      <c r="D36" s="4">
        <v>155000</v>
      </c>
      <c r="E36" s="4">
        <v>146060.72</v>
      </c>
      <c r="F36" s="4">
        <v>125000</v>
      </c>
      <c r="G36" s="4">
        <f t="shared" si="0"/>
        <v>-30000</v>
      </c>
      <c r="H36" s="35">
        <f t="shared" si="1"/>
        <v>-19.35483870967742</v>
      </c>
    </row>
    <row r="37" spans="1:8" ht="19.5" customHeight="1">
      <c r="A37" s="3">
        <v>65269</v>
      </c>
      <c r="B37" s="3" t="s">
        <v>158</v>
      </c>
      <c r="C37" s="4">
        <v>0</v>
      </c>
      <c r="D37" s="4">
        <v>180000</v>
      </c>
      <c r="E37" s="4">
        <v>180083.43</v>
      </c>
      <c r="F37" s="4">
        <f>180000-10630</f>
        <v>169370</v>
      </c>
      <c r="G37" s="4">
        <f t="shared" si="0"/>
        <v>-10630</v>
      </c>
      <c r="H37" s="35">
        <f t="shared" si="1"/>
        <v>-5.905555555555556</v>
      </c>
    </row>
    <row r="38" spans="1:8" ht="19.5" customHeight="1">
      <c r="A38" s="22">
        <v>66</v>
      </c>
      <c r="B38" s="22" t="s">
        <v>159</v>
      </c>
      <c r="C38" s="23">
        <f>C39+C44</f>
        <v>45000000</v>
      </c>
      <c r="D38" s="23">
        <f>D39+D44</f>
        <v>46251250</v>
      </c>
      <c r="E38" s="23">
        <f>E39+E44</f>
        <v>38430491.849999994</v>
      </c>
      <c r="F38" s="23">
        <f>F39+F44</f>
        <v>47425000</v>
      </c>
      <c r="G38" s="23">
        <f t="shared" si="0"/>
        <v>1173750</v>
      </c>
      <c r="H38" s="32">
        <f t="shared" si="1"/>
        <v>2.537769249479744</v>
      </c>
    </row>
    <row r="39" spans="1:8" ht="19.5" customHeight="1">
      <c r="A39" s="24">
        <v>661</v>
      </c>
      <c r="B39" s="24" t="s">
        <v>160</v>
      </c>
      <c r="C39" s="25">
        <f>C42+C40</f>
        <v>45000000</v>
      </c>
      <c r="D39" s="25">
        <f>D42+D40</f>
        <v>46141250</v>
      </c>
      <c r="E39" s="25">
        <f>E42+E40</f>
        <v>38320576.849999994</v>
      </c>
      <c r="F39" s="25">
        <f>F42+F40</f>
        <v>47425000</v>
      </c>
      <c r="G39" s="25">
        <f t="shared" si="0"/>
        <v>1283750</v>
      </c>
      <c r="H39" s="33">
        <f t="shared" si="1"/>
        <v>2.782217646899466</v>
      </c>
    </row>
    <row r="40" spans="1:8" ht="19.5" customHeight="1">
      <c r="A40" s="36">
        <v>6614</v>
      </c>
      <c r="B40" s="36" t="s">
        <v>161</v>
      </c>
      <c r="C40" s="37">
        <f>C41</f>
        <v>0</v>
      </c>
      <c r="D40" s="37">
        <f>D41</f>
        <v>11250</v>
      </c>
      <c r="E40" s="37">
        <f>E41</f>
        <v>9775.66</v>
      </c>
      <c r="F40" s="37">
        <f>F41</f>
        <v>25000</v>
      </c>
      <c r="G40" s="37">
        <f t="shared" si="0"/>
        <v>13750</v>
      </c>
      <c r="H40" s="38">
        <f t="shared" si="1"/>
        <v>122.22222222222223</v>
      </c>
    </row>
    <row r="41" spans="1:8" ht="19.5" customHeight="1">
      <c r="A41" s="9">
        <v>66141</v>
      </c>
      <c r="B41" s="9" t="s">
        <v>262</v>
      </c>
      <c r="C41" s="8">
        <v>0</v>
      </c>
      <c r="D41" s="8">
        <v>11250</v>
      </c>
      <c r="E41" s="8">
        <v>9775.66</v>
      </c>
      <c r="F41" s="8">
        <v>25000</v>
      </c>
      <c r="G41" s="8">
        <f t="shared" si="0"/>
        <v>13750</v>
      </c>
      <c r="H41" s="39">
        <f t="shared" si="1"/>
        <v>122.22222222222223</v>
      </c>
    </row>
    <row r="42" spans="1:8" ht="19.5" customHeight="1">
      <c r="A42" s="26">
        <v>6615</v>
      </c>
      <c r="B42" s="26" t="s">
        <v>161</v>
      </c>
      <c r="C42" s="27">
        <f>C43</f>
        <v>45000000</v>
      </c>
      <c r="D42" s="27">
        <f>D43</f>
        <v>46130000</v>
      </c>
      <c r="E42" s="27">
        <f>E43</f>
        <v>38310801.19</v>
      </c>
      <c r="F42" s="27">
        <f>F43</f>
        <v>47400000</v>
      </c>
      <c r="G42" s="27">
        <f t="shared" si="0"/>
        <v>1270000</v>
      </c>
      <c r="H42" s="34">
        <f t="shared" si="1"/>
        <v>2.75308909603295</v>
      </c>
    </row>
    <row r="43" spans="1:8" ht="19.5" customHeight="1">
      <c r="A43" s="3">
        <v>66151</v>
      </c>
      <c r="B43" s="3" t="s">
        <v>161</v>
      </c>
      <c r="C43" s="4">
        <v>45000000</v>
      </c>
      <c r="D43" s="4">
        <v>46130000</v>
      </c>
      <c r="E43" s="4">
        <v>38310801.19</v>
      </c>
      <c r="F43" s="8">
        <v>47400000</v>
      </c>
      <c r="G43" s="4">
        <f t="shared" si="0"/>
        <v>1270000</v>
      </c>
      <c r="H43" s="35">
        <f t="shared" si="1"/>
        <v>2.75308909603295</v>
      </c>
    </row>
    <row r="44" spans="1:8" ht="19.5" customHeight="1">
      <c r="A44" s="24">
        <v>663</v>
      </c>
      <c r="B44" s="24" t="s">
        <v>162</v>
      </c>
      <c r="C44" s="25">
        <f>C45+C47</f>
        <v>0</v>
      </c>
      <c r="D44" s="25">
        <f>D45+D47</f>
        <v>110000</v>
      </c>
      <c r="E44" s="25">
        <f>E45+E47</f>
        <v>109915</v>
      </c>
      <c r="F44" s="25">
        <f>F45+F47</f>
        <v>0</v>
      </c>
      <c r="G44" s="25">
        <f t="shared" si="0"/>
        <v>-110000</v>
      </c>
      <c r="H44" s="33">
        <f t="shared" si="1"/>
        <v>-100</v>
      </c>
    </row>
    <row r="45" spans="1:8" ht="19.5" customHeight="1">
      <c r="A45" s="26">
        <v>6631</v>
      </c>
      <c r="B45" s="26" t="s">
        <v>134</v>
      </c>
      <c r="C45" s="27">
        <f>C46</f>
        <v>0</v>
      </c>
      <c r="D45" s="27">
        <f>D46</f>
        <v>10000</v>
      </c>
      <c r="E45" s="27">
        <f>E46</f>
        <v>9915</v>
      </c>
      <c r="F45" s="27">
        <f>F46</f>
        <v>0</v>
      </c>
      <c r="G45" s="27">
        <f t="shared" si="0"/>
        <v>-10000</v>
      </c>
      <c r="H45" s="34">
        <f t="shared" si="1"/>
        <v>-100</v>
      </c>
    </row>
    <row r="46" spans="1:8" ht="21" customHeight="1">
      <c r="A46" s="3">
        <v>66313</v>
      </c>
      <c r="B46" s="3" t="s">
        <v>135</v>
      </c>
      <c r="C46" s="4">
        <v>0</v>
      </c>
      <c r="D46" s="4">
        <v>10000</v>
      </c>
      <c r="E46" s="4">
        <v>9915</v>
      </c>
      <c r="F46" s="4">
        <v>0</v>
      </c>
      <c r="G46" s="4">
        <f t="shared" si="0"/>
        <v>-10000</v>
      </c>
      <c r="H46" s="35">
        <f t="shared" si="1"/>
        <v>-100</v>
      </c>
    </row>
    <row r="47" spans="1:8" ht="19.5" customHeight="1">
      <c r="A47" s="26">
        <v>6632</v>
      </c>
      <c r="B47" s="26" t="s">
        <v>253</v>
      </c>
      <c r="C47" s="27">
        <f>C48</f>
        <v>0</v>
      </c>
      <c r="D47" s="27">
        <f>D48</f>
        <v>100000</v>
      </c>
      <c r="E47" s="27">
        <f>E48</f>
        <v>100000</v>
      </c>
      <c r="F47" s="27">
        <f>F48</f>
        <v>0</v>
      </c>
      <c r="G47" s="27">
        <f t="shared" si="0"/>
        <v>-100000</v>
      </c>
      <c r="H47" s="34">
        <f t="shared" si="1"/>
        <v>-100</v>
      </c>
    </row>
    <row r="48" spans="1:8" ht="21" customHeight="1">
      <c r="A48" s="3">
        <v>66323</v>
      </c>
      <c r="B48" s="3" t="s">
        <v>252</v>
      </c>
      <c r="C48" s="4">
        <v>0</v>
      </c>
      <c r="D48" s="4">
        <v>100000</v>
      </c>
      <c r="E48" s="4">
        <v>100000</v>
      </c>
      <c r="F48" s="4">
        <v>0</v>
      </c>
      <c r="G48" s="4">
        <f t="shared" si="0"/>
        <v>-100000</v>
      </c>
      <c r="H48" s="35">
        <f t="shared" si="1"/>
        <v>-100</v>
      </c>
    </row>
    <row r="49" spans="1:8" ht="19.5" customHeight="1">
      <c r="A49" s="22">
        <v>67</v>
      </c>
      <c r="B49" s="22" t="s">
        <v>163</v>
      </c>
      <c r="C49" s="23">
        <f>C50+C55</f>
        <v>40855000</v>
      </c>
      <c r="D49" s="23">
        <f>D50+D55</f>
        <v>43780000</v>
      </c>
      <c r="E49" s="23">
        <f>E50+E55</f>
        <v>36792715.010000005</v>
      </c>
      <c r="F49" s="23">
        <f>F50+F55</f>
        <v>48577000</v>
      </c>
      <c r="G49" s="23">
        <f t="shared" si="0"/>
        <v>4797000</v>
      </c>
      <c r="H49" s="32">
        <f t="shared" si="1"/>
        <v>10.957058017359525</v>
      </c>
    </row>
    <row r="50" spans="1:8" ht="19.5" customHeight="1">
      <c r="A50" s="24">
        <v>671</v>
      </c>
      <c r="B50" s="24" t="s">
        <v>164</v>
      </c>
      <c r="C50" s="25">
        <f>C51+C53</f>
        <v>850000</v>
      </c>
      <c r="D50" s="25">
        <f>D51+D53</f>
        <v>4010000</v>
      </c>
      <c r="E50" s="25">
        <f>E51+E53</f>
        <v>1772249.94</v>
      </c>
      <c r="F50" s="25">
        <f>F51+F53</f>
        <v>3400000</v>
      </c>
      <c r="G50" s="25">
        <f t="shared" si="0"/>
        <v>-610000</v>
      </c>
      <c r="H50" s="33">
        <f t="shared" si="1"/>
        <v>-15.211970074812967</v>
      </c>
    </row>
    <row r="51" spans="1:8" ht="19.5" customHeight="1">
      <c r="A51" s="26">
        <v>6711</v>
      </c>
      <c r="B51" s="26" t="s">
        <v>165</v>
      </c>
      <c r="C51" s="27">
        <f>C52</f>
        <v>850000</v>
      </c>
      <c r="D51" s="27">
        <f>D52</f>
        <v>860000</v>
      </c>
      <c r="E51" s="27">
        <f>E52</f>
        <v>599999.94</v>
      </c>
      <c r="F51" s="27">
        <f>F52</f>
        <v>850000</v>
      </c>
      <c r="G51" s="27">
        <f t="shared" si="0"/>
        <v>-10000</v>
      </c>
      <c r="H51" s="34">
        <f t="shared" si="1"/>
        <v>-1.1627906976744187</v>
      </c>
    </row>
    <row r="52" spans="1:8" ht="19.5" customHeight="1">
      <c r="A52" s="3">
        <v>67111</v>
      </c>
      <c r="B52" s="3" t="s">
        <v>165</v>
      </c>
      <c r="C52" s="4">
        <v>850000</v>
      </c>
      <c r="D52" s="4">
        <v>860000</v>
      </c>
      <c r="E52" s="4">
        <v>599999.94</v>
      </c>
      <c r="F52" s="4">
        <v>850000</v>
      </c>
      <c r="G52" s="4">
        <f t="shared" si="0"/>
        <v>-10000</v>
      </c>
      <c r="H52" s="35">
        <f t="shared" si="1"/>
        <v>-1.1627906976744187</v>
      </c>
    </row>
    <row r="53" spans="1:8" ht="19.5" customHeight="1">
      <c r="A53" s="26">
        <v>6712</v>
      </c>
      <c r="B53" s="26" t="s">
        <v>166</v>
      </c>
      <c r="C53" s="27">
        <f>C54</f>
        <v>0</v>
      </c>
      <c r="D53" s="27">
        <f>D54</f>
        <v>3150000</v>
      </c>
      <c r="E53" s="27">
        <f>E54</f>
        <v>1172250</v>
      </c>
      <c r="F53" s="27">
        <f>F54</f>
        <v>2550000</v>
      </c>
      <c r="G53" s="27">
        <f t="shared" si="0"/>
        <v>-600000</v>
      </c>
      <c r="H53" s="34">
        <f t="shared" si="1"/>
        <v>-19.047619047619047</v>
      </c>
    </row>
    <row r="54" spans="1:8" ht="19.5" customHeight="1">
      <c r="A54" s="3">
        <v>67121</v>
      </c>
      <c r="B54" s="3" t="s">
        <v>166</v>
      </c>
      <c r="C54" s="8">
        <v>0</v>
      </c>
      <c r="D54" s="8">
        <v>3150000</v>
      </c>
      <c r="E54" s="8">
        <v>1172250</v>
      </c>
      <c r="F54" s="8">
        <v>2550000</v>
      </c>
      <c r="G54" s="8">
        <f t="shared" si="0"/>
        <v>-600000</v>
      </c>
      <c r="H54" s="39">
        <f t="shared" si="1"/>
        <v>-19.047619047619047</v>
      </c>
    </row>
    <row r="55" spans="1:8" ht="19.5" customHeight="1">
      <c r="A55" s="24">
        <v>673</v>
      </c>
      <c r="B55" s="24" t="s">
        <v>167</v>
      </c>
      <c r="C55" s="25">
        <f>C56</f>
        <v>40005000</v>
      </c>
      <c r="D55" s="25">
        <f>D56</f>
        <v>39770000</v>
      </c>
      <c r="E55" s="25">
        <f>E56</f>
        <v>35020465.07000001</v>
      </c>
      <c r="F55" s="25">
        <f>F56</f>
        <v>45177000</v>
      </c>
      <c r="G55" s="25">
        <f t="shared" si="0"/>
        <v>5407000</v>
      </c>
      <c r="H55" s="33">
        <f t="shared" si="1"/>
        <v>13.595675132009053</v>
      </c>
    </row>
    <row r="56" spans="1:8" ht="19.5" customHeight="1">
      <c r="A56" s="26">
        <v>6731</v>
      </c>
      <c r="B56" s="26" t="s">
        <v>167</v>
      </c>
      <c r="C56" s="27">
        <f>SUM(C57:C62)</f>
        <v>40005000</v>
      </c>
      <c r="D56" s="27">
        <f>SUM(D57:D62)</f>
        <v>39770000</v>
      </c>
      <c r="E56" s="27">
        <f>SUM(E57:E62)</f>
        <v>35020465.07000001</v>
      </c>
      <c r="F56" s="27">
        <f>SUM(F57:F62)</f>
        <v>45177000</v>
      </c>
      <c r="G56" s="27">
        <f t="shared" si="0"/>
        <v>5407000</v>
      </c>
      <c r="H56" s="34">
        <f t="shared" si="1"/>
        <v>13.595675132009053</v>
      </c>
    </row>
    <row r="57" spans="1:8" ht="19.5" customHeight="1">
      <c r="A57" s="3">
        <v>67311</v>
      </c>
      <c r="B57" s="3" t="s">
        <v>168</v>
      </c>
      <c r="C57" s="4">
        <v>8830000</v>
      </c>
      <c r="D57" s="4">
        <v>8800000</v>
      </c>
      <c r="E57" s="4">
        <v>8067390.32</v>
      </c>
      <c r="F57" s="4">
        <v>9680000</v>
      </c>
      <c r="G57" s="4">
        <f t="shared" si="0"/>
        <v>880000</v>
      </c>
      <c r="H57" s="35">
        <f t="shared" si="1"/>
        <v>10</v>
      </c>
    </row>
    <row r="58" spans="1:8" ht="19.5" customHeight="1">
      <c r="A58" s="3">
        <v>67311</v>
      </c>
      <c r="B58" s="3" t="s">
        <v>169</v>
      </c>
      <c r="C58" s="4">
        <v>11600000</v>
      </c>
      <c r="D58" s="4">
        <v>11600000</v>
      </c>
      <c r="E58" s="4">
        <v>9259862.99</v>
      </c>
      <c r="F58" s="4">
        <v>12760000.000000002</v>
      </c>
      <c r="G58" s="4">
        <f t="shared" si="0"/>
        <v>1160000.0000000019</v>
      </c>
      <c r="H58" s="35">
        <f t="shared" si="1"/>
        <v>10.000000000000016</v>
      </c>
    </row>
    <row r="59" spans="1:8" ht="19.5" customHeight="1">
      <c r="A59" s="3">
        <v>67311</v>
      </c>
      <c r="B59" s="3" t="s">
        <v>170</v>
      </c>
      <c r="C59" s="4">
        <v>2380000</v>
      </c>
      <c r="D59" s="4">
        <v>2420000</v>
      </c>
      <c r="E59" s="4">
        <v>2216937.86</v>
      </c>
      <c r="F59" s="4">
        <v>2662000</v>
      </c>
      <c r="G59" s="4">
        <f t="shared" si="0"/>
        <v>242000</v>
      </c>
      <c r="H59" s="35">
        <f t="shared" si="1"/>
        <v>10</v>
      </c>
    </row>
    <row r="60" spans="1:8" ht="19.5" customHeight="1">
      <c r="A60" s="9">
        <v>67311</v>
      </c>
      <c r="B60" s="9" t="s">
        <v>172</v>
      </c>
      <c r="C60" s="4">
        <v>430000</v>
      </c>
      <c r="D60" s="4">
        <v>560000</v>
      </c>
      <c r="E60" s="4">
        <v>563539.1</v>
      </c>
      <c r="F60" s="4">
        <v>616000</v>
      </c>
      <c r="G60" s="4">
        <f t="shared" si="0"/>
        <v>56000</v>
      </c>
      <c r="H60" s="35">
        <f t="shared" si="1"/>
        <v>10</v>
      </c>
    </row>
    <row r="61" spans="1:8" ht="19.5" customHeight="1">
      <c r="A61" s="9">
        <v>67311</v>
      </c>
      <c r="B61" s="9" t="s">
        <v>171</v>
      </c>
      <c r="C61" s="4">
        <v>14425000</v>
      </c>
      <c r="D61" s="4">
        <v>13835000</v>
      </c>
      <c r="E61" s="4">
        <v>12668988.64</v>
      </c>
      <c r="F61" s="4">
        <v>15372500.000000002</v>
      </c>
      <c r="G61" s="4">
        <f t="shared" si="0"/>
        <v>1537500.0000000019</v>
      </c>
      <c r="H61" s="35">
        <f t="shared" si="1"/>
        <v>11.113118901337202</v>
      </c>
    </row>
    <row r="62" spans="1:8" ht="19.5" customHeight="1">
      <c r="A62" s="3">
        <v>67311</v>
      </c>
      <c r="B62" s="3" t="s">
        <v>173</v>
      </c>
      <c r="C62" s="4">
        <v>2340000</v>
      </c>
      <c r="D62" s="4">
        <v>2555000</v>
      </c>
      <c r="E62" s="4">
        <v>2243746.16</v>
      </c>
      <c r="F62" s="4">
        <v>4086500.0000000005</v>
      </c>
      <c r="G62" s="4">
        <f t="shared" si="0"/>
        <v>1531500.0000000005</v>
      </c>
      <c r="H62" s="35">
        <f t="shared" si="1"/>
        <v>59.94129158512722</v>
      </c>
    </row>
  </sheetData>
  <sheetProtection/>
  <mergeCells count="1">
    <mergeCell ref="A1:H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68" r:id="rId1"/>
  <headerFooter alignWithMargins="0">
    <oddHeader>&amp;LUpravno vijeće
18.12. 2018. godine&amp;CFinancijski plan prihoda i rashoda za 2019. godinu &amp;R18. sjednica
Točka 4. dnevnog reda</oddHeader>
    <oddFooter>&amp;LNastavni zavod za javno zdravstvo Dr. "Andrija Štampar"&amp;C&amp;A&amp;R&amp;P/&amp;N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204"/>
  <sheetViews>
    <sheetView workbookViewId="0" topLeftCell="A1">
      <selection activeCell="F67" sqref="F67"/>
    </sheetView>
  </sheetViews>
  <sheetFormatPr defaultColWidth="9.140625" defaultRowHeight="16.5" customHeight="1"/>
  <cols>
    <col min="1" max="1" width="10.7109375" style="62" customWidth="1"/>
    <col min="2" max="2" width="65.7109375" style="5" customWidth="1"/>
    <col min="3" max="5" width="20.7109375" style="10" customWidth="1"/>
    <col min="6" max="9" width="20.7109375" style="5" customWidth="1"/>
    <col min="10" max="10" width="20.7109375" style="54" customWidth="1"/>
    <col min="11" max="16384" width="9.140625" style="5" customWidth="1"/>
  </cols>
  <sheetData>
    <row r="1" spans="1:10" ht="24.75" customHeight="1" thickBot="1">
      <c r="A1" s="78" t="s">
        <v>276</v>
      </c>
      <c r="B1" s="78"/>
      <c r="C1" s="78"/>
      <c r="D1" s="78"/>
      <c r="E1" s="78"/>
      <c r="F1" s="78"/>
      <c r="G1" s="78"/>
      <c r="H1" s="78"/>
      <c r="I1" s="78"/>
      <c r="J1" s="78"/>
    </row>
    <row r="2" ht="19.5" customHeight="1" thickTop="1"/>
    <row r="3" spans="1:10" ht="25.5" customHeight="1">
      <c r="A3" s="63" t="s">
        <v>121</v>
      </c>
      <c r="B3" s="15" t="s">
        <v>152</v>
      </c>
      <c r="C3" s="15" t="s">
        <v>254</v>
      </c>
      <c r="D3" s="15" t="s">
        <v>268</v>
      </c>
      <c r="E3" s="15" t="s">
        <v>269</v>
      </c>
      <c r="F3" s="16" t="s">
        <v>270</v>
      </c>
      <c r="G3" s="16" t="s">
        <v>296</v>
      </c>
      <c r="H3" s="16" t="s">
        <v>297</v>
      </c>
      <c r="I3" s="16" t="s">
        <v>271</v>
      </c>
      <c r="J3" s="41" t="s">
        <v>272</v>
      </c>
    </row>
    <row r="4" spans="1:10" s="46" customFormat="1" ht="11.25">
      <c r="A4" s="64">
        <v>1</v>
      </c>
      <c r="B4" s="17">
        <v>2</v>
      </c>
      <c r="C4" s="17">
        <v>3</v>
      </c>
      <c r="D4" s="17">
        <v>4</v>
      </c>
      <c r="E4" s="17">
        <v>5</v>
      </c>
      <c r="F4" s="18">
        <v>6</v>
      </c>
      <c r="G4" s="18"/>
      <c r="H4" s="18"/>
      <c r="I4" s="18" t="s">
        <v>274</v>
      </c>
      <c r="J4" s="42" t="s">
        <v>275</v>
      </c>
    </row>
    <row r="5" spans="1:10" ht="19.5" customHeight="1">
      <c r="A5" s="65">
        <v>3</v>
      </c>
      <c r="B5" s="47" t="s">
        <v>174</v>
      </c>
      <c r="C5" s="48">
        <f aca="true" t="shared" si="0" ref="C5:H5">C6+C29+C189+C199</f>
        <v>94837500</v>
      </c>
      <c r="D5" s="48">
        <f t="shared" si="0"/>
        <v>95927235</v>
      </c>
      <c r="E5" s="48">
        <f t="shared" si="0"/>
        <v>79382616.89000002</v>
      </c>
      <c r="F5" s="48">
        <f t="shared" si="0"/>
        <v>100692870</v>
      </c>
      <c r="G5" s="48">
        <f t="shared" si="0"/>
        <v>1348734.8</v>
      </c>
      <c r="H5" s="48">
        <f t="shared" si="0"/>
        <v>102041604.8</v>
      </c>
      <c r="I5" s="48">
        <f>F5-D5</f>
        <v>4765635</v>
      </c>
      <c r="J5" s="55">
        <f>I5/D5*100</f>
        <v>4.967968690018012</v>
      </c>
    </row>
    <row r="6" spans="1:10" s="1" customFormat="1" ht="19.5" customHeight="1">
      <c r="A6" s="66">
        <v>31</v>
      </c>
      <c r="B6" s="11" t="s">
        <v>12</v>
      </c>
      <c r="C6" s="12">
        <f aca="true" t="shared" si="1" ref="C6:H6">C7+C14+C22</f>
        <v>60330000</v>
      </c>
      <c r="D6" s="12">
        <f t="shared" si="1"/>
        <v>61000000</v>
      </c>
      <c r="E6" s="12">
        <f t="shared" si="1"/>
        <v>54391346.260000005</v>
      </c>
      <c r="F6" s="12">
        <f t="shared" si="1"/>
        <v>67567600</v>
      </c>
      <c r="G6" s="12">
        <f t="shared" si="1"/>
        <v>134400</v>
      </c>
      <c r="H6" s="12">
        <f t="shared" si="1"/>
        <v>67702000</v>
      </c>
      <c r="I6" s="12">
        <f aca="true" t="shared" si="2" ref="I6:I69">F6-D6</f>
        <v>6567600</v>
      </c>
      <c r="J6" s="56">
        <f aca="true" t="shared" si="3" ref="J6:J69">I6/D6*100</f>
        <v>10.766557377049182</v>
      </c>
    </row>
    <row r="7" spans="1:10" ht="19.5" customHeight="1">
      <c r="A7" s="67">
        <v>311</v>
      </c>
      <c r="B7" s="13" t="s">
        <v>13</v>
      </c>
      <c r="C7" s="14">
        <f aca="true" t="shared" si="4" ref="C7:H7">C8+C10+C12</f>
        <v>49840000</v>
      </c>
      <c r="D7" s="14">
        <f t="shared" si="4"/>
        <v>49962000</v>
      </c>
      <c r="E7" s="14">
        <f t="shared" si="4"/>
        <v>45367533.300000004</v>
      </c>
      <c r="F7" s="14">
        <f t="shared" si="4"/>
        <v>55686650</v>
      </c>
      <c r="G7" s="14">
        <f t="shared" si="4"/>
        <v>115350</v>
      </c>
      <c r="H7" s="14">
        <f t="shared" si="4"/>
        <v>55802000</v>
      </c>
      <c r="I7" s="14">
        <f t="shared" si="2"/>
        <v>5724650</v>
      </c>
      <c r="J7" s="57">
        <f t="shared" si="3"/>
        <v>11.45800808614547</v>
      </c>
    </row>
    <row r="8" spans="1:10" ht="19.5" customHeight="1">
      <c r="A8" s="68">
        <v>3111</v>
      </c>
      <c r="B8" s="6" t="s">
        <v>14</v>
      </c>
      <c r="C8" s="7">
        <f aca="true" t="shared" si="5" ref="C8:H8">SUM(C9:C9)</f>
        <v>48900000</v>
      </c>
      <c r="D8" s="7">
        <f t="shared" si="5"/>
        <v>48900000</v>
      </c>
      <c r="E8" s="7">
        <f t="shared" si="5"/>
        <v>44394604.56</v>
      </c>
      <c r="F8" s="7">
        <f t="shared" si="5"/>
        <v>54604650</v>
      </c>
      <c r="G8" s="7">
        <f t="shared" si="5"/>
        <v>115350</v>
      </c>
      <c r="H8" s="7">
        <f t="shared" si="5"/>
        <v>54720000</v>
      </c>
      <c r="I8" s="7">
        <f t="shared" si="2"/>
        <v>5704650</v>
      </c>
      <c r="J8" s="58">
        <f t="shared" si="3"/>
        <v>11.665950920245399</v>
      </c>
    </row>
    <row r="9" spans="1:10" ht="19.5" customHeight="1">
      <c r="A9" s="69">
        <v>31111</v>
      </c>
      <c r="B9" s="3" t="s">
        <v>15</v>
      </c>
      <c r="C9" s="4">
        <v>48900000</v>
      </c>
      <c r="D9" s="4">
        <v>48900000</v>
      </c>
      <c r="E9" s="4">
        <v>44394604.56</v>
      </c>
      <c r="F9" s="8">
        <v>54604650</v>
      </c>
      <c r="G9" s="8">
        <v>115350</v>
      </c>
      <c r="H9" s="8">
        <f aca="true" t="shared" si="6" ref="H9:H69">F9+G9</f>
        <v>54720000</v>
      </c>
      <c r="I9" s="4">
        <f t="shared" si="2"/>
        <v>5704650</v>
      </c>
      <c r="J9" s="35">
        <f t="shared" si="3"/>
        <v>11.665950920245399</v>
      </c>
    </row>
    <row r="10" spans="1:10" ht="19.5" customHeight="1">
      <c r="A10" s="68">
        <v>3112</v>
      </c>
      <c r="B10" s="6" t="s">
        <v>16</v>
      </c>
      <c r="C10" s="7">
        <f aca="true" t="shared" si="7" ref="C10:H10">C11</f>
        <v>40000</v>
      </c>
      <c r="D10" s="7">
        <f t="shared" si="7"/>
        <v>32000</v>
      </c>
      <c r="E10" s="7">
        <f t="shared" si="7"/>
        <v>29972.65</v>
      </c>
      <c r="F10" s="7">
        <f t="shared" si="7"/>
        <v>32000</v>
      </c>
      <c r="G10" s="7">
        <f t="shared" si="7"/>
        <v>0</v>
      </c>
      <c r="H10" s="7">
        <f t="shared" si="7"/>
        <v>32000</v>
      </c>
      <c r="I10" s="7">
        <f t="shared" si="2"/>
        <v>0</v>
      </c>
      <c r="J10" s="58">
        <f t="shared" si="3"/>
        <v>0</v>
      </c>
    </row>
    <row r="11" spans="1:10" ht="19.5" customHeight="1">
      <c r="A11" s="69">
        <v>31124</v>
      </c>
      <c r="B11" s="3" t="s">
        <v>17</v>
      </c>
      <c r="C11" s="4">
        <v>40000</v>
      </c>
      <c r="D11" s="4">
        <v>32000</v>
      </c>
      <c r="E11" s="4">
        <v>29972.65</v>
      </c>
      <c r="F11" s="4">
        <v>32000</v>
      </c>
      <c r="G11" s="4"/>
      <c r="H11" s="4">
        <f t="shared" si="6"/>
        <v>32000</v>
      </c>
      <c r="I11" s="4">
        <f t="shared" si="2"/>
        <v>0</v>
      </c>
      <c r="J11" s="35">
        <f t="shared" si="3"/>
        <v>0</v>
      </c>
    </row>
    <row r="12" spans="1:10" ht="19.5" customHeight="1">
      <c r="A12" s="68">
        <v>3113</v>
      </c>
      <c r="B12" s="6" t="s">
        <v>175</v>
      </c>
      <c r="C12" s="7">
        <f aca="true" t="shared" si="8" ref="C12:H12">C13</f>
        <v>900000</v>
      </c>
      <c r="D12" s="7">
        <f t="shared" si="8"/>
        <v>1030000</v>
      </c>
      <c r="E12" s="7">
        <f t="shared" si="8"/>
        <v>942956.09</v>
      </c>
      <c r="F12" s="7">
        <f t="shared" si="8"/>
        <v>1050000</v>
      </c>
      <c r="G12" s="7">
        <f t="shared" si="8"/>
        <v>0</v>
      </c>
      <c r="H12" s="7">
        <f t="shared" si="8"/>
        <v>1050000</v>
      </c>
      <c r="I12" s="7">
        <f t="shared" si="2"/>
        <v>20000</v>
      </c>
      <c r="J12" s="58">
        <f t="shared" si="3"/>
        <v>1.9417475728155338</v>
      </c>
    </row>
    <row r="13" spans="1:10" ht="19.5" customHeight="1">
      <c r="A13" s="69">
        <v>31131</v>
      </c>
      <c r="B13" s="3" t="s">
        <v>175</v>
      </c>
      <c r="C13" s="4">
        <v>900000</v>
      </c>
      <c r="D13" s="4">
        <v>1030000</v>
      </c>
      <c r="E13" s="4">
        <v>942956.09</v>
      </c>
      <c r="F13" s="4">
        <v>1050000</v>
      </c>
      <c r="G13" s="4"/>
      <c r="H13" s="4">
        <f t="shared" si="6"/>
        <v>1050000</v>
      </c>
      <c r="I13" s="4">
        <f t="shared" si="2"/>
        <v>20000</v>
      </c>
      <c r="J13" s="35">
        <f t="shared" si="3"/>
        <v>1.9417475728155338</v>
      </c>
    </row>
    <row r="14" spans="1:10" ht="19.5" customHeight="1">
      <c r="A14" s="67">
        <v>312</v>
      </c>
      <c r="B14" s="13" t="s">
        <v>18</v>
      </c>
      <c r="C14" s="14">
        <f aca="true" t="shared" si="9" ref="C14:H14">C15</f>
        <v>1940000</v>
      </c>
      <c r="D14" s="14">
        <f t="shared" si="9"/>
        <v>2653000</v>
      </c>
      <c r="E14" s="14">
        <f t="shared" si="9"/>
        <v>1355225.64</v>
      </c>
      <c r="F14" s="14">
        <f t="shared" si="9"/>
        <v>2700000</v>
      </c>
      <c r="G14" s="14">
        <f t="shared" si="9"/>
        <v>0</v>
      </c>
      <c r="H14" s="14">
        <f t="shared" si="9"/>
        <v>2700000</v>
      </c>
      <c r="I14" s="14">
        <f t="shared" si="2"/>
        <v>47000</v>
      </c>
      <c r="J14" s="57">
        <f t="shared" si="3"/>
        <v>1.7715793441387109</v>
      </c>
    </row>
    <row r="15" spans="1:10" ht="19.5" customHeight="1">
      <c r="A15" s="68">
        <v>3121</v>
      </c>
      <c r="B15" s="6" t="s">
        <v>18</v>
      </c>
      <c r="C15" s="7">
        <f aca="true" t="shared" si="10" ref="C15:H15">SUM(C16:C21)</f>
        <v>1940000</v>
      </c>
      <c r="D15" s="7">
        <f t="shared" si="10"/>
        <v>2653000</v>
      </c>
      <c r="E15" s="7">
        <f t="shared" si="10"/>
        <v>1355225.64</v>
      </c>
      <c r="F15" s="7">
        <f t="shared" si="10"/>
        <v>2700000</v>
      </c>
      <c r="G15" s="7">
        <f t="shared" si="10"/>
        <v>0</v>
      </c>
      <c r="H15" s="7">
        <f t="shared" si="10"/>
        <v>2700000</v>
      </c>
      <c r="I15" s="7">
        <f t="shared" si="2"/>
        <v>47000</v>
      </c>
      <c r="J15" s="58">
        <f t="shared" si="3"/>
        <v>1.7715793441387109</v>
      </c>
    </row>
    <row r="16" spans="1:10" ht="19.5" customHeight="1">
      <c r="A16" s="70">
        <v>31211</v>
      </c>
      <c r="B16" s="9" t="s">
        <v>266</v>
      </c>
      <c r="C16" s="8">
        <v>0</v>
      </c>
      <c r="D16" s="8">
        <v>560000</v>
      </c>
      <c r="E16" s="8">
        <v>0</v>
      </c>
      <c r="F16" s="8">
        <v>560000</v>
      </c>
      <c r="G16" s="8"/>
      <c r="H16" s="8">
        <f t="shared" si="6"/>
        <v>560000</v>
      </c>
      <c r="I16" s="8">
        <f>F16-D16</f>
        <v>0</v>
      </c>
      <c r="J16" s="39">
        <f t="shared" si="3"/>
        <v>0</v>
      </c>
    </row>
    <row r="17" spans="1:10" ht="19.5" customHeight="1">
      <c r="A17" s="69">
        <v>31212</v>
      </c>
      <c r="B17" s="9" t="s">
        <v>176</v>
      </c>
      <c r="C17" s="4">
        <v>830000</v>
      </c>
      <c r="D17" s="4">
        <v>865000</v>
      </c>
      <c r="E17" s="4">
        <v>302384.35</v>
      </c>
      <c r="F17" s="4">
        <v>865000</v>
      </c>
      <c r="G17" s="4"/>
      <c r="H17" s="4">
        <f t="shared" si="6"/>
        <v>865000</v>
      </c>
      <c r="I17" s="4">
        <f t="shared" si="2"/>
        <v>0</v>
      </c>
      <c r="J17" s="35">
        <f t="shared" si="3"/>
        <v>0</v>
      </c>
    </row>
    <row r="18" spans="1:10" ht="19.5" customHeight="1">
      <c r="A18" s="69">
        <v>31213</v>
      </c>
      <c r="B18" s="3" t="s">
        <v>151</v>
      </c>
      <c r="C18" s="4">
        <v>290000</v>
      </c>
      <c r="D18" s="4">
        <v>370000</v>
      </c>
      <c r="E18" s="4">
        <v>245800</v>
      </c>
      <c r="F18" s="4">
        <v>370000</v>
      </c>
      <c r="G18" s="4"/>
      <c r="H18" s="4">
        <f t="shared" si="6"/>
        <v>370000</v>
      </c>
      <c r="I18" s="4">
        <f t="shared" si="2"/>
        <v>0</v>
      </c>
      <c r="J18" s="35">
        <f t="shared" si="3"/>
        <v>0</v>
      </c>
    </row>
    <row r="19" spans="1:10" ht="19.5" customHeight="1">
      <c r="A19" s="69">
        <v>31214</v>
      </c>
      <c r="B19" s="3" t="s">
        <v>177</v>
      </c>
      <c r="C19" s="4">
        <v>150000</v>
      </c>
      <c r="D19" s="4">
        <v>150000</v>
      </c>
      <c r="E19" s="4">
        <v>107854.96</v>
      </c>
      <c r="F19" s="4">
        <v>150000</v>
      </c>
      <c r="G19" s="4"/>
      <c r="H19" s="4">
        <f t="shared" si="6"/>
        <v>150000</v>
      </c>
      <c r="I19" s="4">
        <f t="shared" si="2"/>
        <v>0</v>
      </c>
      <c r="J19" s="35">
        <f t="shared" si="3"/>
        <v>0</v>
      </c>
    </row>
    <row r="20" spans="1:10" ht="19.5" customHeight="1">
      <c r="A20" s="69">
        <v>31215</v>
      </c>
      <c r="B20" s="3" t="s">
        <v>19</v>
      </c>
      <c r="C20" s="4">
        <v>145000</v>
      </c>
      <c r="D20" s="4">
        <v>195000</v>
      </c>
      <c r="E20" s="4">
        <v>188523.83</v>
      </c>
      <c r="F20" s="4">
        <v>195000</v>
      </c>
      <c r="G20" s="4"/>
      <c r="H20" s="4">
        <f t="shared" si="6"/>
        <v>195000</v>
      </c>
      <c r="I20" s="4">
        <f t="shared" si="2"/>
        <v>0</v>
      </c>
      <c r="J20" s="35">
        <f t="shared" si="3"/>
        <v>0</v>
      </c>
    </row>
    <row r="21" spans="1:10" ht="19.5" customHeight="1">
      <c r="A21" s="69">
        <v>31216</v>
      </c>
      <c r="B21" s="3" t="s">
        <v>20</v>
      </c>
      <c r="C21" s="4">
        <v>525000</v>
      </c>
      <c r="D21" s="4">
        <v>513000</v>
      </c>
      <c r="E21" s="4">
        <v>510662.5</v>
      </c>
      <c r="F21" s="4">
        <v>560000</v>
      </c>
      <c r="G21" s="4"/>
      <c r="H21" s="4">
        <f t="shared" si="6"/>
        <v>560000</v>
      </c>
      <c r="I21" s="4">
        <f t="shared" si="2"/>
        <v>47000</v>
      </c>
      <c r="J21" s="35">
        <f t="shared" si="3"/>
        <v>9.161793372319687</v>
      </c>
    </row>
    <row r="22" spans="1:10" ht="19.5" customHeight="1">
      <c r="A22" s="67">
        <v>313</v>
      </c>
      <c r="B22" s="13" t="s">
        <v>21</v>
      </c>
      <c r="C22" s="14">
        <f aca="true" t="shared" si="11" ref="C22:H22">C23+C26</f>
        <v>8550000</v>
      </c>
      <c r="D22" s="14">
        <f t="shared" si="11"/>
        <v>8385000</v>
      </c>
      <c r="E22" s="14">
        <f t="shared" si="11"/>
        <v>7668587.319999999</v>
      </c>
      <c r="F22" s="14">
        <f t="shared" si="11"/>
        <v>9180950</v>
      </c>
      <c r="G22" s="14">
        <f t="shared" si="11"/>
        <v>19050</v>
      </c>
      <c r="H22" s="14">
        <f t="shared" si="11"/>
        <v>9200000</v>
      </c>
      <c r="I22" s="14">
        <f t="shared" si="2"/>
        <v>795950</v>
      </c>
      <c r="J22" s="57">
        <f t="shared" si="3"/>
        <v>9.492546213476446</v>
      </c>
    </row>
    <row r="23" spans="1:10" ht="19.5" customHeight="1">
      <c r="A23" s="68">
        <v>3132</v>
      </c>
      <c r="B23" s="6" t="s">
        <v>178</v>
      </c>
      <c r="C23" s="7">
        <f aca="true" t="shared" si="12" ref="C23:H23">SUM(C24:C25)</f>
        <v>7720000</v>
      </c>
      <c r="D23" s="7">
        <f t="shared" si="12"/>
        <v>7560000</v>
      </c>
      <c r="E23" s="7">
        <f t="shared" si="12"/>
        <v>6912055.81</v>
      </c>
      <c r="F23" s="7">
        <f t="shared" si="12"/>
        <v>9180950</v>
      </c>
      <c r="G23" s="7">
        <f t="shared" si="12"/>
        <v>19050</v>
      </c>
      <c r="H23" s="7">
        <f t="shared" si="12"/>
        <v>9200000</v>
      </c>
      <c r="I23" s="7">
        <f t="shared" si="2"/>
        <v>1620950</v>
      </c>
      <c r="J23" s="58">
        <f t="shared" si="3"/>
        <v>21.441137566137566</v>
      </c>
    </row>
    <row r="24" spans="1:10" ht="19.5" customHeight="1">
      <c r="A24" s="69">
        <v>31321</v>
      </c>
      <c r="B24" s="3" t="s">
        <v>178</v>
      </c>
      <c r="C24" s="4">
        <v>7470000</v>
      </c>
      <c r="D24" s="4">
        <v>7310000</v>
      </c>
      <c r="E24" s="4">
        <v>6689086.02</v>
      </c>
      <c r="F24" s="8">
        <v>9180950</v>
      </c>
      <c r="G24" s="8">
        <v>19050</v>
      </c>
      <c r="H24" s="8">
        <f t="shared" si="6"/>
        <v>9200000</v>
      </c>
      <c r="I24" s="4">
        <f t="shared" si="2"/>
        <v>1870950</v>
      </c>
      <c r="J24" s="35">
        <f t="shared" si="3"/>
        <v>25.59439124487004</v>
      </c>
    </row>
    <row r="25" spans="1:10" ht="19.5" customHeight="1">
      <c r="A25" s="69">
        <v>31322</v>
      </c>
      <c r="B25" s="3" t="s">
        <v>179</v>
      </c>
      <c r="C25" s="4">
        <v>250000</v>
      </c>
      <c r="D25" s="4">
        <v>250000</v>
      </c>
      <c r="E25" s="4">
        <v>222969.79</v>
      </c>
      <c r="F25" s="8">
        <v>0</v>
      </c>
      <c r="G25" s="8"/>
      <c r="H25" s="8">
        <f t="shared" si="6"/>
        <v>0</v>
      </c>
      <c r="I25" s="4">
        <f t="shared" si="2"/>
        <v>-250000</v>
      </c>
      <c r="J25" s="35">
        <f t="shared" si="3"/>
        <v>-100</v>
      </c>
    </row>
    <row r="26" spans="1:10" ht="19.5" customHeight="1">
      <c r="A26" s="68">
        <v>3133</v>
      </c>
      <c r="B26" s="6" t="s">
        <v>22</v>
      </c>
      <c r="C26" s="7">
        <f aca="true" t="shared" si="13" ref="C26:H26">SUM(C27:C28)</f>
        <v>830000</v>
      </c>
      <c r="D26" s="7">
        <f t="shared" si="13"/>
        <v>825000</v>
      </c>
      <c r="E26" s="7">
        <f t="shared" si="13"/>
        <v>756531.51</v>
      </c>
      <c r="F26" s="7">
        <f t="shared" si="13"/>
        <v>0</v>
      </c>
      <c r="G26" s="7">
        <f t="shared" si="13"/>
        <v>0</v>
      </c>
      <c r="H26" s="7">
        <f t="shared" si="13"/>
        <v>0</v>
      </c>
      <c r="I26" s="7">
        <f t="shared" si="2"/>
        <v>-825000</v>
      </c>
      <c r="J26" s="58">
        <f t="shared" si="3"/>
        <v>-100</v>
      </c>
    </row>
    <row r="27" spans="1:10" ht="19.5" customHeight="1">
      <c r="A27" s="69">
        <v>31332</v>
      </c>
      <c r="B27" s="3" t="s">
        <v>22</v>
      </c>
      <c r="C27" s="4">
        <v>830000</v>
      </c>
      <c r="D27" s="4">
        <v>825000</v>
      </c>
      <c r="E27" s="4">
        <v>756531.51</v>
      </c>
      <c r="F27" s="8">
        <v>0</v>
      </c>
      <c r="G27" s="8"/>
      <c r="H27" s="8">
        <f t="shared" si="6"/>
        <v>0</v>
      </c>
      <c r="I27" s="4">
        <f t="shared" si="2"/>
        <v>-825000</v>
      </c>
      <c r="J27" s="35">
        <f t="shared" si="3"/>
        <v>-100</v>
      </c>
    </row>
    <row r="28" spans="1:10" ht="19.5" customHeight="1">
      <c r="A28" s="69">
        <v>31333</v>
      </c>
      <c r="B28" s="3" t="s">
        <v>180</v>
      </c>
      <c r="C28" s="4">
        <v>0</v>
      </c>
      <c r="D28" s="4">
        <v>0</v>
      </c>
      <c r="E28" s="4">
        <v>0</v>
      </c>
      <c r="F28" s="8">
        <v>0</v>
      </c>
      <c r="G28" s="8"/>
      <c r="H28" s="8">
        <f t="shared" si="6"/>
        <v>0</v>
      </c>
      <c r="I28" s="4">
        <f t="shared" si="2"/>
        <v>0</v>
      </c>
      <c r="J28" s="35" t="e">
        <f t="shared" si="3"/>
        <v>#DIV/0!</v>
      </c>
    </row>
    <row r="29" spans="1:10" ht="19.5" customHeight="1">
      <c r="A29" s="66">
        <v>32</v>
      </c>
      <c r="B29" s="11" t="s">
        <v>23</v>
      </c>
      <c r="C29" s="12">
        <f aca="true" t="shared" si="14" ref="C29:H29">C30+C46+C92+C158+C163</f>
        <v>34317500</v>
      </c>
      <c r="D29" s="12">
        <f t="shared" si="14"/>
        <v>34749235</v>
      </c>
      <c r="E29" s="12">
        <f t="shared" si="14"/>
        <v>24837272.73</v>
      </c>
      <c r="F29" s="12">
        <f t="shared" si="14"/>
        <v>32960270</v>
      </c>
      <c r="G29" s="12">
        <f t="shared" si="14"/>
        <v>1214334.8</v>
      </c>
      <c r="H29" s="12">
        <f t="shared" si="14"/>
        <v>34174604.8</v>
      </c>
      <c r="I29" s="12">
        <f t="shared" si="2"/>
        <v>-1788965</v>
      </c>
      <c r="J29" s="56">
        <f t="shared" si="3"/>
        <v>-5.148214054208675</v>
      </c>
    </row>
    <row r="30" spans="1:10" ht="19.5" customHeight="1">
      <c r="A30" s="67">
        <v>321</v>
      </c>
      <c r="B30" s="13" t="s">
        <v>24</v>
      </c>
      <c r="C30" s="14">
        <f aca="true" t="shared" si="15" ref="C30:H30">C31+C39+C41+C44</f>
        <v>2335000</v>
      </c>
      <c r="D30" s="14">
        <f t="shared" si="15"/>
        <v>2535000</v>
      </c>
      <c r="E30" s="14">
        <f t="shared" si="15"/>
        <v>2199414.3299999996</v>
      </c>
      <c r="F30" s="14">
        <f t="shared" si="15"/>
        <v>2700000</v>
      </c>
      <c r="G30" s="14">
        <f t="shared" si="15"/>
        <v>0</v>
      </c>
      <c r="H30" s="14">
        <f t="shared" si="15"/>
        <v>2700000</v>
      </c>
      <c r="I30" s="14">
        <f t="shared" si="2"/>
        <v>165000</v>
      </c>
      <c r="J30" s="57">
        <f t="shared" si="3"/>
        <v>6.508875739644971</v>
      </c>
    </row>
    <row r="31" spans="1:10" ht="19.5" customHeight="1">
      <c r="A31" s="68">
        <v>3211</v>
      </c>
      <c r="B31" s="6" t="s">
        <v>25</v>
      </c>
      <c r="C31" s="7">
        <f aca="true" t="shared" si="16" ref="C31:H31">SUM(C32:C38)</f>
        <v>380000</v>
      </c>
      <c r="D31" s="7">
        <f t="shared" si="16"/>
        <v>560000</v>
      </c>
      <c r="E31" s="7">
        <f t="shared" si="16"/>
        <v>508818.38</v>
      </c>
      <c r="F31" s="7">
        <f t="shared" si="16"/>
        <v>560000</v>
      </c>
      <c r="G31" s="7">
        <f t="shared" si="16"/>
        <v>0</v>
      </c>
      <c r="H31" s="7">
        <f t="shared" si="16"/>
        <v>560000</v>
      </c>
      <c r="I31" s="7">
        <f t="shared" si="2"/>
        <v>0</v>
      </c>
      <c r="J31" s="58">
        <f t="shared" si="3"/>
        <v>0</v>
      </c>
    </row>
    <row r="32" spans="1:10" ht="19.5" customHeight="1">
      <c r="A32" s="69">
        <v>32111</v>
      </c>
      <c r="B32" s="3" t="s">
        <v>26</v>
      </c>
      <c r="C32" s="4">
        <v>75000</v>
      </c>
      <c r="D32" s="4">
        <v>90000</v>
      </c>
      <c r="E32" s="4">
        <v>86105</v>
      </c>
      <c r="F32" s="4">
        <v>90000</v>
      </c>
      <c r="G32" s="4"/>
      <c r="H32" s="4">
        <f t="shared" si="6"/>
        <v>90000</v>
      </c>
      <c r="I32" s="4">
        <f t="shared" si="2"/>
        <v>0</v>
      </c>
      <c r="J32" s="35">
        <f t="shared" si="3"/>
        <v>0</v>
      </c>
    </row>
    <row r="33" spans="1:10" ht="19.5" customHeight="1">
      <c r="A33" s="69">
        <v>32112</v>
      </c>
      <c r="B33" s="3" t="s">
        <v>27</v>
      </c>
      <c r="C33" s="4">
        <v>90000</v>
      </c>
      <c r="D33" s="4">
        <v>120000</v>
      </c>
      <c r="E33" s="4">
        <v>114407.52</v>
      </c>
      <c r="F33" s="4">
        <v>120000</v>
      </c>
      <c r="G33" s="4"/>
      <c r="H33" s="4">
        <f t="shared" si="6"/>
        <v>120000</v>
      </c>
      <c r="I33" s="4">
        <f t="shared" si="2"/>
        <v>0</v>
      </c>
      <c r="J33" s="35">
        <f t="shared" si="3"/>
        <v>0</v>
      </c>
    </row>
    <row r="34" spans="1:10" ht="19.5" customHeight="1">
      <c r="A34" s="69">
        <v>32113</v>
      </c>
      <c r="B34" s="3" t="s">
        <v>28</v>
      </c>
      <c r="C34" s="4">
        <v>105000</v>
      </c>
      <c r="D34" s="4">
        <v>115000</v>
      </c>
      <c r="E34" s="4">
        <v>96180.68</v>
      </c>
      <c r="F34" s="4">
        <v>115000</v>
      </c>
      <c r="G34" s="4"/>
      <c r="H34" s="4">
        <f t="shared" si="6"/>
        <v>115000</v>
      </c>
      <c r="I34" s="4">
        <f t="shared" si="2"/>
        <v>0</v>
      </c>
      <c r="J34" s="35">
        <f t="shared" si="3"/>
        <v>0</v>
      </c>
    </row>
    <row r="35" spans="1:10" ht="19.5" customHeight="1">
      <c r="A35" s="69">
        <v>32114</v>
      </c>
      <c r="B35" s="3" t="s">
        <v>181</v>
      </c>
      <c r="C35" s="4">
        <v>55000</v>
      </c>
      <c r="D35" s="4">
        <v>100000</v>
      </c>
      <c r="E35" s="4">
        <v>92516.42</v>
      </c>
      <c r="F35" s="4">
        <v>100000</v>
      </c>
      <c r="G35" s="4"/>
      <c r="H35" s="4">
        <f t="shared" si="6"/>
        <v>100000</v>
      </c>
      <c r="I35" s="4">
        <f t="shared" si="2"/>
        <v>0</v>
      </c>
      <c r="J35" s="35">
        <f t="shared" si="3"/>
        <v>0</v>
      </c>
    </row>
    <row r="36" spans="1:10" ht="19.5" customHeight="1">
      <c r="A36" s="69">
        <v>32115</v>
      </c>
      <c r="B36" s="3" t="s">
        <v>29</v>
      </c>
      <c r="C36" s="4">
        <v>15000</v>
      </c>
      <c r="D36" s="4">
        <v>15000</v>
      </c>
      <c r="E36" s="4">
        <v>11788.78</v>
      </c>
      <c r="F36" s="4">
        <v>15000</v>
      </c>
      <c r="G36" s="4"/>
      <c r="H36" s="4">
        <f t="shared" si="6"/>
        <v>15000</v>
      </c>
      <c r="I36" s="4">
        <f t="shared" si="2"/>
        <v>0</v>
      </c>
      <c r="J36" s="35">
        <f t="shared" si="3"/>
        <v>0</v>
      </c>
    </row>
    <row r="37" spans="1:10" ht="19.5" customHeight="1">
      <c r="A37" s="69">
        <v>32116</v>
      </c>
      <c r="B37" s="3" t="s">
        <v>182</v>
      </c>
      <c r="C37" s="4">
        <v>35000</v>
      </c>
      <c r="D37" s="4">
        <v>115000</v>
      </c>
      <c r="E37" s="4">
        <v>102073.54</v>
      </c>
      <c r="F37" s="4">
        <v>115000</v>
      </c>
      <c r="G37" s="4"/>
      <c r="H37" s="4">
        <f t="shared" si="6"/>
        <v>115000</v>
      </c>
      <c r="I37" s="4">
        <f t="shared" si="2"/>
        <v>0</v>
      </c>
      <c r="J37" s="35">
        <f t="shared" si="3"/>
        <v>0</v>
      </c>
    </row>
    <row r="38" spans="1:10" ht="19.5" customHeight="1">
      <c r="A38" s="69">
        <v>32119</v>
      </c>
      <c r="B38" s="3" t="s">
        <v>183</v>
      </c>
      <c r="C38" s="4">
        <v>5000</v>
      </c>
      <c r="D38" s="4">
        <v>5000</v>
      </c>
      <c r="E38" s="4">
        <v>5746.44</v>
      </c>
      <c r="F38" s="4">
        <v>5000</v>
      </c>
      <c r="G38" s="4"/>
      <c r="H38" s="4">
        <f t="shared" si="6"/>
        <v>5000</v>
      </c>
      <c r="I38" s="4">
        <f t="shared" si="2"/>
        <v>0</v>
      </c>
      <c r="J38" s="35">
        <f t="shared" si="3"/>
        <v>0</v>
      </c>
    </row>
    <row r="39" spans="1:10" ht="19.5" customHeight="1">
      <c r="A39" s="68">
        <v>3212</v>
      </c>
      <c r="B39" s="6" t="s">
        <v>184</v>
      </c>
      <c r="C39" s="7">
        <f aca="true" t="shared" si="17" ref="C39:H39">SUM(C40:C40)</f>
        <v>1575000</v>
      </c>
      <c r="D39" s="7">
        <f t="shared" si="17"/>
        <v>1550000</v>
      </c>
      <c r="E39" s="7">
        <f t="shared" si="17"/>
        <v>1300530.9</v>
      </c>
      <c r="F39" s="7">
        <f t="shared" si="17"/>
        <v>1715000</v>
      </c>
      <c r="G39" s="7">
        <f t="shared" si="17"/>
        <v>0</v>
      </c>
      <c r="H39" s="7">
        <f t="shared" si="17"/>
        <v>1715000</v>
      </c>
      <c r="I39" s="7">
        <f t="shared" si="2"/>
        <v>165000</v>
      </c>
      <c r="J39" s="58">
        <f t="shared" si="3"/>
        <v>10.64516129032258</v>
      </c>
    </row>
    <row r="40" spans="1:10" ht="19.5" customHeight="1">
      <c r="A40" s="69">
        <v>32121</v>
      </c>
      <c r="B40" s="3" t="s">
        <v>30</v>
      </c>
      <c r="C40" s="4">
        <v>1575000</v>
      </c>
      <c r="D40" s="4">
        <v>1550000</v>
      </c>
      <c r="E40" s="4">
        <v>1300530.9</v>
      </c>
      <c r="F40" s="4">
        <v>1715000</v>
      </c>
      <c r="G40" s="4"/>
      <c r="H40" s="4">
        <f t="shared" si="6"/>
        <v>1715000</v>
      </c>
      <c r="I40" s="4">
        <f t="shared" si="2"/>
        <v>165000</v>
      </c>
      <c r="J40" s="35">
        <f t="shared" si="3"/>
        <v>10.64516129032258</v>
      </c>
    </row>
    <row r="41" spans="1:10" ht="19.5" customHeight="1">
      <c r="A41" s="68">
        <v>3213</v>
      </c>
      <c r="B41" s="6" t="s">
        <v>31</v>
      </c>
      <c r="C41" s="7">
        <f aca="true" t="shared" si="18" ref="C41:H41">SUM(C42:C43)</f>
        <v>340000</v>
      </c>
      <c r="D41" s="7">
        <f t="shared" si="18"/>
        <v>385000</v>
      </c>
      <c r="E41" s="7">
        <f t="shared" si="18"/>
        <v>354940.05</v>
      </c>
      <c r="F41" s="7">
        <f t="shared" si="18"/>
        <v>385000</v>
      </c>
      <c r="G41" s="7">
        <f t="shared" si="18"/>
        <v>0</v>
      </c>
      <c r="H41" s="7">
        <f t="shared" si="18"/>
        <v>385000</v>
      </c>
      <c r="I41" s="7">
        <f t="shared" si="2"/>
        <v>0</v>
      </c>
      <c r="J41" s="58">
        <f t="shared" si="3"/>
        <v>0</v>
      </c>
    </row>
    <row r="42" spans="1:10" ht="19.5" customHeight="1">
      <c r="A42" s="69">
        <v>32131</v>
      </c>
      <c r="B42" s="3" t="s">
        <v>32</v>
      </c>
      <c r="C42" s="4">
        <v>195000</v>
      </c>
      <c r="D42" s="4">
        <v>275000</v>
      </c>
      <c r="E42" s="4">
        <v>265133.8</v>
      </c>
      <c r="F42" s="4">
        <v>275000</v>
      </c>
      <c r="G42" s="4"/>
      <c r="H42" s="4">
        <f t="shared" si="6"/>
        <v>275000</v>
      </c>
      <c r="I42" s="4">
        <f t="shared" si="2"/>
        <v>0</v>
      </c>
      <c r="J42" s="35">
        <f t="shared" si="3"/>
        <v>0</v>
      </c>
    </row>
    <row r="43" spans="1:10" ht="19.5" customHeight="1">
      <c r="A43" s="69">
        <v>32132</v>
      </c>
      <c r="B43" s="3" t="s">
        <v>33</v>
      </c>
      <c r="C43" s="4">
        <v>145000</v>
      </c>
      <c r="D43" s="4">
        <v>110000</v>
      </c>
      <c r="E43" s="4">
        <v>89806.25</v>
      </c>
      <c r="F43" s="4">
        <v>110000</v>
      </c>
      <c r="G43" s="4"/>
      <c r="H43" s="4">
        <f t="shared" si="6"/>
        <v>110000</v>
      </c>
      <c r="I43" s="4">
        <f t="shared" si="2"/>
        <v>0</v>
      </c>
      <c r="J43" s="35">
        <f t="shared" si="3"/>
        <v>0</v>
      </c>
    </row>
    <row r="44" spans="1:10" ht="19.5" customHeight="1">
      <c r="A44" s="68">
        <v>3214</v>
      </c>
      <c r="B44" s="6" t="s">
        <v>144</v>
      </c>
      <c r="C44" s="7">
        <f aca="true" t="shared" si="19" ref="C44:H44">SUM(C45:C45)</f>
        <v>40000</v>
      </c>
      <c r="D44" s="7">
        <f t="shared" si="19"/>
        <v>40000</v>
      </c>
      <c r="E44" s="7">
        <f t="shared" si="19"/>
        <v>35125</v>
      </c>
      <c r="F44" s="7">
        <f t="shared" si="19"/>
        <v>40000</v>
      </c>
      <c r="G44" s="7">
        <f t="shared" si="19"/>
        <v>0</v>
      </c>
      <c r="H44" s="7">
        <f t="shared" si="19"/>
        <v>40000</v>
      </c>
      <c r="I44" s="7">
        <f t="shared" si="2"/>
        <v>0</v>
      </c>
      <c r="J44" s="58">
        <f t="shared" si="3"/>
        <v>0</v>
      </c>
    </row>
    <row r="45" spans="1:10" ht="19.5" customHeight="1">
      <c r="A45" s="69">
        <v>32141</v>
      </c>
      <c r="B45" s="3" t="s">
        <v>145</v>
      </c>
      <c r="C45" s="4">
        <v>40000</v>
      </c>
      <c r="D45" s="4">
        <v>40000</v>
      </c>
      <c r="E45" s="4">
        <v>35125</v>
      </c>
      <c r="F45" s="4">
        <v>40000</v>
      </c>
      <c r="G45" s="4"/>
      <c r="H45" s="4">
        <f t="shared" si="6"/>
        <v>40000</v>
      </c>
      <c r="I45" s="4">
        <f t="shared" si="2"/>
        <v>0</v>
      </c>
      <c r="J45" s="35">
        <f t="shared" si="3"/>
        <v>0</v>
      </c>
    </row>
    <row r="46" spans="1:10" ht="19.5" customHeight="1">
      <c r="A46" s="67">
        <v>322</v>
      </c>
      <c r="B46" s="13" t="s">
        <v>34</v>
      </c>
      <c r="C46" s="14">
        <f>C47+C55+C79+C84+C87+C90</f>
        <v>17304135</v>
      </c>
      <c r="D46" s="14">
        <f>D47+D55+D79+D84+D87+D90</f>
        <v>17707680</v>
      </c>
      <c r="E46" s="14">
        <f>E47+E55+E79+E84+E87+E90</f>
        <v>11482017.65</v>
      </c>
      <c r="F46" s="14">
        <f>F47+F55+F79+F84+F87+F90</f>
        <v>17172230</v>
      </c>
      <c r="G46" s="14">
        <f>G47+G55+G79+G84+G87+G90</f>
        <v>0</v>
      </c>
      <c r="H46" s="14">
        <f t="shared" si="6"/>
        <v>17172230</v>
      </c>
      <c r="I46" s="14">
        <f t="shared" si="2"/>
        <v>-535450</v>
      </c>
      <c r="J46" s="57">
        <f t="shared" si="3"/>
        <v>-3.023829208569389</v>
      </c>
    </row>
    <row r="47" spans="1:10" ht="19.5" customHeight="1">
      <c r="A47" s="68">
        <v>3221</v>
      </c>
      <c r="B47" s="6" t="s">
        <v>35</v>
      </c>
      <c r="C47" s="7">
        <f>C48+C49+C50+C52</f>
        <v>1347810</v>
      </c>
      <c r="D47" s="7">
        <f>D48+D49+D50+D52</f>
        <v>1353380</v>
      </c>
      <c r="E47" s="7">
        <f>E48+E49+E50+E52</f>
        <v>1047906.65</v>
      </c>
      <c r="F47" s="7">
        <f>F48+F49+F50+F52</f>
        <v>1353380</v>
      </c>
      <c r="G47" s="7">
        <f>G48+G49+G50+G52</f>
        <v>0</v>
      </c>
      <c r="H47" s="7">
        <f t="shared" si="6"/>
        <v>1353380</v>
      </c>
      <c r="I47" s="7">
        <f t="shared" si="2"/>
        <v>0</v>
      </c>
      <c r="J47" s="58">
        <f t="shared" si="3"/>
        <v>0</v>
      </c>
    </row>
    <row r="48" spans="1:10" ht="19.5" customHeight="1">
      <c r="A48" s="71">
        <v>32211</v>
      </c>
      <c r="B48" s="49" t="s">
        <v>36</v>
      </c>
      <c r="C48" s="50">
        <v>535900</v>
      </c>
      <c r="D48" s="50">
        <v>538200</v>
      </c>
      <c r="E48" s="50">
        <v>466614.51</v>
      </c>
      <c r="F48" s="50">
        <v>538200</v>
      </c>
      <c r="G48" s="50"/>
      <c r="H48" s="50">
        <f t="shared" si="6"/>
        <v>538200</v>
      </c>
      <c r="I48" s="50">
        <f t="shared" si="2"/>
        <v>0</v>
      </c>
      <c r="J48" s="59">
        <f t="shared" si="3"/>
        <v>0</v>
      </c>
    </row>
    <row r="49" spans="1:10" ht="19.5" customHeight="1">
      <c r="A49" s="71">
        <v>32212</v>
      </c>
      <c r="B49" s="49" t="s">
        <v>185</v>
      </c>
      <c r="C49" s="50">
        <v>50000</v>
      </c>
      <c r="D49" s="50">
        <v>50000</v>
      </c>
      <c r="E49" s="50">
        <v>42437.02</v>
      </c>
      <c r="F49" s="50">
        <v>50000</v>
      </c>
      <c r="G49" s="50"/>
      <c r="H49" s="50">
        <f t="shared" si="6"/>
        <v>50000</v>
      </c>
      <c r="I49" s="50">
        <f t="shared" si="2"/>
        <v>0</v>
      </c>
      <c r="J49" s="59">
        <f t="shared" si="3"/>
        <v>0</v>
      </c>
    </row>
    <row r="50" spans="1:10" ht="19.5" customHeight="1">
      <c r="A50" s="71">
        <v>32214</v>
      </c>
      <c r="B50" s="49" t="s">
        <v>37</v>
      </c>
      <c r="C50" s="50">
        <f>C51</f>
        <v>151450</v>
      </c>
      <c r="D50" s="50">
        <f>D51</f>
        <v>152100</v>
      </c>
      <c r="E50" s="50">
        <f>E51</f>
        <v>142386.71</v>
      </c>
      <c r="F50" s="50">
        <f>F51</f>
        <v>152100</v>
      </c>
      <c r="G50" s="50">
        <f>G51</f>
        <v>0</v>
      </c>
      <c r="H50" s="50">
        <f t="shared" si="6"/>
        <v>152100</v>
      </c>
      <c r="I50" s="50">
        <f t="shared" si="2"/>
        <v>0</v>
      </c>
      <c r="J50" s="59">
        <f t="shared" si="3"/>
        <v>0</v>
      </c>
    </row>
    <row r="51" spans="1:10" ht="19.5" customHeight="1">
      <c r="A51" s="69">
        <v>3221416</v>
      </c>
      <c r="B51" s="3" t="s">
        <v>38</v>
      </c>
      <c r="C51" s="4">
        <v>151450</v>
      </c>
      <c r="D51" s="4">
        <v>152100</v>
      </c>
      <c r="E51" s="4">
        <v>142386.71</v>
      </c>
      <c r="F51" s="4">
        <v>152100</v>
      </c>
      <c r="G51" s="4"/>
      <c r="H51" s="4">
        <f t="shared" si="6"/>
        <v>152100</v>
      </c>
      <c r="I51" s="4">
        <f t="shared" si="2"/>
        <v>0</v>
      </c>
      <c r="J51" s="35">
        <f t="shared" si="3"/>
        <v>0</v>
      </c>
    </row>
    <row r="52" spans="1:10" ht="19.5" customHeight="1">
      <c r="A52" s="71">
        <v>32216</v>
      </c>
      <c r="B52" s="49" t="s">
        <v>39</v>
      </c>
      <c r="C52" s="50">
        <f>SUM(C53:C54)</f>
        <v>610460</v>
      </c>
      <c r="D52" s="50">
        <f>SUM(D53:D54)</f>
        <v>613080</v>
      </c>
      <c r="E52" s="50">
        <f>SUM(E53:E54)</f>
        <v>396468.41000000003</v>
      </c>
      <c r="F52" s="50">
        <f>SUM(F53:F54)</f>
        <v>613080</v>
      </c>
      <c r="G52" s="50">
        <f>SUM(G53:G54)</f>
        <v>0</v>
      </c>
      <c r="H52" s="50">
        <f t="shared" si="6"/>
        <v>613080</v>
      </c>
      <c r="I52" s="50">
        <f t="shared" si="2"/>
        <v>0</v>
      </c>
      <c r="J52" s="59">
        <f t="shared" si="3"/>
        <v>0</v>
      </c>
    </row>
    <row r="53" spans="1:10" ht="19.5" customHeight="1">
      <c r="A53" s="69">
        <v>3221614</v>
      </c>
      <c r="B53" s="3" t="s">
        <v>40</v>
      </c>
      <c r="C53" s="4">
        <v>378625</v>
      </c>
      <c r="D53" s="4">
        <v>380250</v>
      </c>
      <c r="E53" s="4">
        <v>203913.24</v>
      </c>
      <c r="F53" s="4">
        <v>380250</v>
      </c>
      <c r="G53" s="4"/>
      <c r="H53" s="4">
        <f t="shared" si="6"/>
        <v>380250</v>
      </c>
      <c r="I53" s="4">
        <f t="shared" si="2"/>
        <v>0</v>
      </c>
      <c r="J53" s="35">
        <f t="shared" si="3"/>
        <v>0</v>
      </c>
    </row>
    <row r="54" spans="1:10" ht="19.5" customHeight="1">
      <c r="A54" s="69">
        <v>3221615</v>
      </c>
      <c r="B54" s="3" t="s">
        <v>41</v>
      </c>
      <c r="C54" s="4">
        <v>231835</v>
      </c>
      <c r="D54" s="4">
        <v>232830</v>
      </c>
      <c r="E54" s="4">
        <v>192555.17</v>
      </c>
      <c r="F54" s="4">
        <v>232830</v>
      </c>
      <c r="G54" s="4"/>
      <c r="H54" s="4">
        <f t="shared" si="6"/>
        <v>232830</v>
      </c>
      <c r="I54" s="4">
        <f t="shared" si="2"/>
        <v>0</v>
      </c>
      <c r="J54" s="35">
        <f t="shared" si="3"/>
        <v>0</v>
      </c>
    </row>
    <row r="55" spans="1:10" ht="19.5" customHeight="1">
      <c r="A55" s="68">
        <v>3222</v>
      </c>
      <c r="B55" s="6" t="s">
        <v>42</v>
      </c>
      <c r="C55" s="7">
        <f>C56+C77</f>
        <v>12055825</v>
      </c>
      <c r="D55" s="7">
        <f>D56+D77</f>
        <v>12743300</v>
      </c>
      <c r="E55" s="7">
        <f>E56+E77</f>
        <v>8362245.01</v>
      </c>
      <c r="F55" s="7">
        <f>F56+F77</f>
        <v>12508450</v>
      </c>
      <c r="G55" s="7">
        <f>G56+G77</f>
        <v>0</v>
      </c>
      <c r="H55" s="7">
        <f t="shared" si="6"/>
        <v>12508450</v>
      </c>
      <c r="I55" s="7">
        <f t="shared" si="2"/>
        <v>-234850</v>
      </c>
      <c r="J55" s="58">
        <f t="shared" si="3"/>
        <v>-1.8429292255538205</v>
      </c>
    </row>
    <row r="56" spans="1:10" ht="19.5" customHeight="1">
      <c r="A56" s="71">
        <v>32221</v>
      </c>
      <c r="B56" s="49" t="s">
        <v>43</v>
      </c>
      <c r="C56" s="50">
        <f>SUM(C57:C76)</f>
        <v>11785825</v>
      </c>
      <c r="D56" s="50">
        <f>SUM(D57:D76)</f>
        <v>12473300</v>
      </c>
      <c r="E56" s="50">
        <f>SUM(E57:E76)</f>
        <v>8182509.399999999</v>
      </c>
      <c r="F56" s="50">
        <f>SUM(F57:F76)</f>
        <v>12308450</v>
      </c>
      <c r="G56" s="50">
        <f>SUM(G57:G76)</f>
        <v>0</v>
      </c>
      <c r="H56" s="50">
        <f t="shared" si="6"/>
        <v>12308450</v>
      </c>
      <c r="I56" s="50">
        <f t="shared" si="2"/>
        <v>-164850</v>
      </c>
      <c r="J56" s="59">
        <f t="shared" si="3"/>
        <v>-1.3216229866995903</v>
      </c>
    </row>
    <row r="57" spans="1:10" ht="19.5" customHeight="1">
      <c r="A57" s="69">
        <v>3222101</v>
      </c>
      <c r="B57" s="3" t="s">
        <v>44</v>
      </c>
      <c r="C57" s="4">
        <v>0</v>
      </c>
      <c r="D57" s="4">
        <v>0</v>
      </c>
      <c r="E57" s="4">
        <v>0</v>
      </c>
      <c r="F57" s="4">
        <v>0</v>
      </c>
      <c r="G57" s="4"/>
      <c r="H57" s="4">
        <f t="shared" si="6"/>
        <v>0</v>
      </c>
      <c r="I57" s="4">
        <f t="shared" si="2"/>
        <v>0</v>
      </c>
      <c r="J57" s="35" t="e">
        <f t="shared" si="3"/>
        <v>#DIV/0!</v>
      </c>
    </row>
    <row r="58" spans="1:10" ht="19.5" customHeight="1">
      <c r="A58" s="69">
        <v>3222102</v>
      </c>
      <c r="B58" s="3" t="s">
        <v>45</v>
      </c>
      <c r="C58" s="4">
        <v>1350000</v>
      </c>
      <c r="D58" s="4">
        <v>1500000</v>
      </c>
      <c r="E58" s="4">
        <v>802486.4</v>
      </c>
      <c r="F58" s="4">
        <v>1137500</v>
      </c>
      <c r="G58" s="4"/>
      <c r="H58" s="4">
        <f t="shared" si="6"/>
        <v>1137500</v>
      </c>
      <c r="I58" s="4">
        <f t="shared" si="2"/>
        <v>-362500</v>
      </c>
      <c r="J58" s="35">
        <f t="shared" si="3"/>
        <v>-24.166666666666668</v>
      </c>
    </row>
    <row r="59" spans="1:10" ht="19.5" customHeight="1">
      <c r="A59" s="69">
        <v>3222103</v>
      </c>
      <c r="B59" s="3" t="s">
        <v>46</v>
      </c>
      <c r="C59" s="4">
        <v>330000</v>
      </c>
      <c r="D59" s="4">
        <v>330000</v>
      </c>
      <c r="E59" s="4">
        <v>352564.63</v>
      </c>
      <c r="F59" s="4">
        <v>330000</v>
      </c>
      <c r="G59" s="4"/>
      <c r="H59" s="4">
        <f t="shared" si="6"/>
        <v>330000</v>
      </c>
      <c r="I59" s="4">
        <f t="shared" si="2"/>
        <v>0</v>
      </c>
      <c r="J59" s="35">
        <f t="shared" si="3"/>
        <v>0</v>
      </c>
    </row>
    <row r="60" spans="1:10" ht="19.5" customHeight="1">
      <c r="A60" s="69">
        <v>3222104</v>
      </c>
      <c r="B60" s="3" t="s">
        <v>48</v>
      </c>
      <c r="C60" s="4">
        <v>163100</v>
      </c>
      <c r="D60" s="4">
        <v>163800</v>
      </c>
      <c r="E60" s="4">
        <v>182299.23</v>
      </c>
      <c r="F60" s="4">
        <v>175000</v>
      </c>
      <c r="G60" s="4"/>
      <c r="H60" s="4">
        <f t="shared" si="6"/>
        <v>175000</v>
      </c>
      <c r="I60" s="4">
        <f t="shared" si="2"/>
        <v>11200</v>
      </c>
      <c r="J60" s="35">
        <f t="shared" si="3"/>
        <v>6.837606837606838</v>
      </c>
    </row>
    <row r="61" spans="1:10" ht="19.5" customHeight="1">
      <c r="A61" s="69">
        <v>3222105</v>
      </c>
      <c r="B61" s="3" t="s">
        <v>186</v>
      </c>
      <c r="C61" s="4">
        <v>1667000</v>
      </c>
      <c r="D61" s="4">
        <v>1667000</v>
      </c>
      <c r="E61" s="4">
        <v>888379.7</v>
      </c>
      <c r="F61" s="4">
        <v>1904500</v>
      </c>
      <c r="G61" s="4"/>
      <c r="H61" s="4">
        <f t="shared" si="6"/>
        <v>1904500</v>
      </c>
      <c r="I61" s="4">
        <f t="shared" si="2"/>
        <v>237500</v>
      </c>
      <c r="J61" s="35">
        <f t="shared" si="3"/>
        <v>14.247150569886022</v>
      </c>
    </row>
    <row r="62" spans="1:10" ht="19.5" customHeight="1">
      <c r="A62" s="69">
        <v>3222106</v>
      </c>
      <c r="B62" s="3" t="s">
        <v>187</v>
      </c>
      <c r="C62" s="4">
        <v>1121250</v>
      </c>
      <c r="D62" s="4">
        <v>1142500</v>
      </c>
      <c r="E62" s="4">
        <v>724686.42</v>
      </c>
      <c r="F62" s="4">
        <v>1142500</v>
      </c>
      <c r="G62" s="4"/>
      <c r="H62" s="4">
        <f t="shared" si="6"/>
        <v>1142500</v>
      </c>
      <c r="I62" s="4">
        <f t="shared" si="2"/>
        <v>0</v>
      </c>
      <c r="J62" s="35">
        <f t="shared" si="3"/>
        <v>0</v>
      </c>
    </row>
    <row r="63" spans="1:10" ht="19.5" customHeight="1">
      <c r="A63" s="69">
        <v>3222107</v>
      </c>
      <c r="B63" s="3" t="s">
        <v>49</v>
      </c>
      <c r="C63" s="4">
        <v>31250</v>
      </c>
      <c r="D63" s="4">
        <v>31250</v>
      </c>
      <c r="E63" s="4">
        <v>13125</v>
      </c>
      <c r="F63" s="4">
        <v>31250</v>
      </c>
      <c r="G63" s="4"/>
      <c r="H63" s="4">
        <f t="shared" si="6"/>
        <v>31250</v>
      </c>
      <c r="I63" s="4">
        <f t="shared" si="2"/>
        <v>0</v>
      </c>
      <c r="J63" s="35">
        <f t="shared" si="3"/>
        <v>0</v>
      </c>
    </row>
    <row r="64" spans="1:10" ht="19.5" customHeight="1">
      <c r="A64" s="69">
        <v>3222108</v>
      </c>
      <c r="B64" s="3" t="s">
        <v>50</v>
      </c>
      <c r="C64" s="4">
        <v>206250</v>
      </c>
      <c r="D64" s="4">
        <v>206250</v>
      </c>
      <c r="E64" s="4">
        <v>80039.12</v>
      </c>
      <c r="F64" s="4">
        <v>206250</v>
      </c>
      <c r="G64" s="4"/>
      <c r="H64" s="4">
        <f t="shared" si="6"/>
        <v>206250</v>
      </c>
      <c r="I64" s="4">
        <f t="shared" si="2"/>
        <v>0</v>
      </c>
      <c r="J64" s="35">
        <f t="shared" si="3"/>
        <v>0</v>
      </c>
    </row>
    <row r="65" spans="1:10" ht="19.5" customHeight="1">
      <c r="A65" s="69">
        <v>3222109</v>
      </c>
      <c r="B65" s="3" t="s">
        <v>51</v>
      </c>
      <c r="C65" s="4">
        <v>290000</v>
      </c>
      <c r="D65" s="4">
        <v>290000</v>
      </c>
      <c r="E65" s="4">
        <v>162692.46</v>
      </c>
      <c r="F65" s="4">
        <v>210000</v>
      </c>
      <c r="G65" s="4"/>
      <c r="H65" s="4">
        <f t="shared" si="6"/>
        <v>210000</v>
      </c>
      <c r="I65" s="4">
        <f t="shared" si="2"/>
        <v>-80000</v>
      </c>
      <c r="J65" s="35">
        <f t="shared" si="3"/>
        <v>-27.586206896551722</v>
      </c>
    </row>
    <row r="66" spans="1:10" ht="19.5" customHeight="1">
      <c r="A66" s="69">
        <v>3222110</v>
      </c>
      <c r="B66" s="3" t="s">
        <v>188</v>
      </c>
      <c r="C66" s="4">
        <v>300000</v>
      </c>
      <c r="D66" s="4">
        <v>300000</v>
      </c>
      <c r="E66" s="4">
        <v>181388.21</v>
      </c>
      <c r="F66" s="4">
        <v>300000</v>
      </c>
      <c r="G66" s="4"/>
      <c r="H66" s="4">
        <f t="shared" si="6"/>
        <v>300000</v>
      </c>
      <c r="I66" s="4">
        <f t="shared" si="2"/>
        <v>0</v>
      </c>
      <c r="J66" s="35">
        <f t="shared" si="3"/>
        <v>0</v>
      </c>
    </row>
    <row r="67" spans="1:10" ht="19.5" customHeight="1">
      <c r="A67" s="69">
        <v>3222111</v>
      </c>
      <c r="B67" s="3" t="s">
        <v>52</v>
      </c>
      <c r="C67" s="4">
        <v>658225</v>
      </c>
      <c r="D67" s="4">
        <v>675000</v>
      </c>
      <c r="E67" s="4">
        <v>460312.91</v>
      </c>
      <c r="F67" s="4">
        <v>698250</v>
      </c>
      <c r="G67" s="4"/>
      <c r="H67" s="4">
        <f t="shared" si="6"/>
        <v>698250</v>
      </c>
      <c r="I67" s="4">
        <f t="shared" si="2"/>
        <v>23250</v>
      </c>
      <c r="J67" s="35">
        <f t="shared" si="3"/>
        <v>3.4444444444444446</v>
      </c>
    </row>
    <row r="68" spans="1:10" ht="19.5" customHeight="1">
      <c r="A68" s="69">
        <v>3222112</v>
      </c>
      <c r="B68" s="3" t="s">
        <v>142</v>
      </c>
      <c r="C68" s="4">
        <v>70000</v>
      </c>
      <c r="D68" s="4">
        <v>70000</v>
      </c>
      <c r="E68" s="4">
        <v>91337.24</v>
      </c>
      <c r="F68" s="4">
        <v>99450</v>
      </c>
      <c r="G68" s="4"/>
      <c r="H68" s="4">
        <f t="shared" si="6"/>
        <v>99450</v>
      </c>
      <c r="I68" s="4">
        <f t="shared" si="2"/>
        <v>29450</v>
      </c>
      <c r="J68" s="35">
        <f t="shared" si="3"/>
        <v>42.07142857142857</v>
      </c>
    </row>
    <row r="69" spans="1:10" ht="19.5" customHeight="1">
      <c r="A69" s="69">
        <v>3222120</v>
      </c>
      <c r="B69" s="3" t="s">
        <v>53</v>
      </c>
      <c r="C69" s="4">
        <v>145000</v>
      </c>
      <c r="D69" s="4">
        <v>145000</v>
      </c>
      <c r="E69" s="4">
        <v>94906.47</v>
      </c>
      <c r="F69" s="4">
        <v>145000</v>
      </c>
      <c r="G69" s="4"/>
      <c r="H69" s="4">
        <f t="shared" si="6"/>
        <v>145000</v>
      </c>
      <c r="I69" s="4">
        <f t="shared" si="2"/>
        <v>0</v>
      </c>
      <c r="J69" s="35">
        <f t="shared" si="3"/>
        <v>0</v>
      </c>
    </row>
    <row r="70" spans="1:10" ht="19.5" customHeight="1">
      <c r="A70" s="69">
        <v>3222133</v>
      </c>
      <c r="B70" s="3" t="s">
        <v>189</v>
      </c>
      <c r="C70" s="4">
        <v>3247500</v>
      </c>
      <c r="D70" s="4">
        <v>3117500</v>
      </c>
      <c r="E70" s="4">
        <v>2305892.54</v>
      </c>
      <c r="F70" s="4">
        <v>3371250</v>
      </c>
      <c r="G70" s="4"/>
      <c r="H70" s="4">
        <f aca="true" t="shared" si="20" ref="H70:H133">F70+G70</f>
        <v>3371250</v>
      </c>
      <c r="I70" s="4">
        <f aca="true" t="shared" si="21" ref="I70:I101">F70-D70</f>
        <v>253750</v>
      </c>
      <c r="J70" s="35">
        <f aca="true" t="shared" si="22" ref="J70:J134">I70/D70*100</f>
        <v>8.13953488372093</v>
      </c>
    </row>
    <row r="71" spans="1:10" ht="19.5" customHeight="1">
      <c r="A71" s="69">
        <v>3222135</v>
      </c>
      <c r="B71" s="3" t="s">
        <v>190</v>
      </c>
      <c r="C71" s="4">
        <v>262500</v>
      </c>
      <c r="D71" s="4">
        <v>287500</v>
      </c>
      <c r="E71" s="4">
        <v>158061.09</v>
      </c>
      <c r="F71" s="4">
        <v>287500</v>
      </c>
      <c r="G71" s="4"/>
      <c r="H71" s="4">
        <f t="shared" si="20"/>
        <v>287500</v>
      </c>
      <c r="I71" s="4">
        <f t="shared" si="21"/>
        <v>0</v>
      </c>
      <c r="J71" s="35">
        <f t="shared" si="22"/>
        <v>0</v>
      </c>
    </row>
    <row r="72" spans="1:10" ht="19.5" customHeight="1">
      <c r="A72" s="69">
        <v>3222137</v>
      </c>
      <c r="B72" s="3" t="s">
        <v>54</v>
      </c>
      <c r="C72" s="4">
        <v>175000</v>
      </c>
      <c r="D72" s="4">
        <v>175000</v>
      </c>
      <c r="E72" s="4">
        <v>121875</v>
      </c>
      <c r="F72" s="4">
        <v>125000</v>
      </c>
      <c r="G72" s="4"/>
      <c r="H72" s="4">
        <f t="shared" si="20"/>
        <v>125000</v>
      </c>
      <c r="I72" s="4">
        <f t="shared" si="21"/>
        <v>-50000</v>
      </c>
      <c r="J72" s="35">
        <f t="shared" si="22"/>
        <v>-28.57142857142857</v>
      </c>
    </row>
    <row r="73" spans="1:10" ht="19.5" customHeight="1">
      <c r="A73" s="69">
        <v>3222138</v>
      </c>
      <c r="B73" s="3" t="s">
        <v>191</v>
      </c>
      <c r="C73" s="4">
        <v>291250</v>
      </c>
      <c r="D73" s="4">
        <v>292500</v>
      </c>
      <c r="E73" s="4">
        <v>183296.48</v>
      </c>
      <c r="F73" s="4">
        <v>292500</v>
      </c>
      <c r="G73" s="4"/>
      <c r="H73" s="4">
        <f t="shared" si="20"/>
        <v>292500</v>
      </c>
      <c r="I73" s="4">
        <f t="shared" si="21"/>
        <v>0</v>
      </c>
      <c r="J73" s="35">
        <f t="shared" si="22"/>
        <v>0</v>
      </c>
    </row>
    <row r="74" spans="1:10" ht="19.5" customHeight="1">
      <c r="A74" s="69">
        <v>3222139</v>
      </c>
      <c r="B74" s="3" t="s">
        <v>55</v>
      </c>
      <c r="C74" s="4">
        <v>740000</v>
      </c>
      <c r="D74" s="4">
        <v>742500</v>
      </c>
      <c r="E74" s="4">
        <v>452678.09</v>
      </c>
      <c r="F74" s="4">
        <v>765000</v>
      </c>
      <c r="G74" s="4"/>
      <c r="H74" s="4">
        <f t="shared" si="20"/>
        <v>765000</v>
      </c>
      <c r="I74" s="4">
        <f t="shared" si="21"/>
        <v>22500</v>
      </c>
      <c r="J74" s="35">
        <f t="shared" si="22"/>
        <v>3.0303030303030303</v>
      </c>
    </row>
    <row r="75" spans="1:10" ht="19.5" customHeight="1">
      <c r="A75" s="69">
        <v>3222140</v>
      </c>
      <c r="B75" s="3" t="s">
        <v>260</v>
      </c>
      <c r="C75" s="4">
        <v>237500</v>
      </c>
      <c r="D75" s="4">
        <v>837500</v>
      </c>
      <c r="E75" s="4">
        <v>743189.52</v>
      </c>
      <c r="F75" s="4">
        <v>837500</v>
      </c>
      <c r="G75" s="4"/>
      <c r="H75" s="4">
        <f t="shared" si="20"/>
        <v>837500</v>
      </c>
      <c r="I75" s="4">
        <f t="shared" si="21"/>
        <v>0</v>
      </c>
      <c r="J75" s="35">
        <f t="shared" si="22"/>
        <v>0</v>
      </c>
    </row>
    <row r="76" spans="1:10" ht="19.5" customHeight="1">
      <c r="A76" s="69">
        <v>3222141</v>
      </c>
      <c r="B76" s="3" t="s">
        <v>47</v>
      </c>
      <c r="C76" s="4">
        <v>500000</v>
      </c>
      <c r="D76" s="4">
        <v>500000</v>
      </c>
      <c r="E76" s="4">
        <v>183298.89</v>
      </c>
      <c r="F76" s="4">
        <v>250000</v>
      </c>
      <c r="G76" s="4"/>
      <c r="H76" s="4">
        <f t="shared" si="20"/>
        <v>250000</v>
      </c>
      <c r="I76" s="4">
        <f t="shared" si="21"/>
        <v>-250000</v>
      </c>
      <c r="J76" s="35">
        <f t="shared" si="22"/>
        <v>-50</v>
      </c>
    </row>
    <row r="77" spans="1:10" ht="19.5" customHeight="1">
      <c r="A77" s="71">
        <v>32229</v>
      </c>
      <c r="B77" s="49" t="s">
        <v>56</v>
      </c>
      <c r="C77" s="50">
        <f>C78</f>
        <v>270000</v>
      </c>
      <c r="D77" s="50">
        <f>D78</f>
        <v>270000</v>
      </c>
      <c r="E77" s="50">
        <f>E78</f>
        <v>179735.61</v>
      </c>
      <c r="F77" s="50">
        <f>F78</f>
        <v>200000</v>
      </c>
      <c r="G77" s="50">
        <f>G78</f>
        <v>0</v>
      </c>
      <c r="H77" s="50">
        <f t="shared" si="20"/>
        <v>200000</v>
      </c>
      <c r="I77" s="50">
        <f t="shared" si="21"/>
        <v>-70000</v>
      </c>
      <c r="J77" s="59">
        <f t="shared" si="22"/>
        <v>-25.925925925925924</v>
      </c>
    </row>
    <row r="78" spans="1:10" ht="19.5" customHeight="1">
      <c r="A78" s="69">
        <v>3222921</v>
      </c>
      <c r="B78" s="3" t="s">
        <v>57</v>
      </c>
      <c r="C78" s="4">
        <v>270000</v>
      </c>
      <c r="D78" s="4">
        <v>270000</v>
      </c>
      <c r="E78" s="4">
        <v>179735.61</v>
      </c>
      <c r="F78" s="4">
        <v>200000</v>
      </c>
      <c r="G78" s="4"/>
      <c r="H78" s="4">
        <f t="shared" si="20"/>
        <v>200000</v>
      </c>
      <c r="I78" s="4">
        <f t="shared" si="21"/>
        <v>-70000</v>
      </c>
      <c r="J78" s="35">
        <f t="shared" si="22"/>
        <v>-25.925925925925924</v>
      </c>
    </row>
    <row r="79" spans="1:10" ht="19.5" customHeight="1">
      <c r="A79" s="68">
        <v>3223</v>
      </c>
      <c r="B79" s="6" t="s">
        <v>58</v>
      </c>
      <c r="C79" s="7">
        <f>SUM(C80:C83)</f>
        <v>1890650</v>
      </c>
      <c r="D79" s="7">
        <f>SUM(D80:D83)</f>
        <v>1898700</v>
      </c>
      <c r="E79" s="7">
        <f>SUM(E80:E83)</f>
        <v>1243645.58</v>
      </c>
      <c r="F79" s="7">
        <f>SUM(F80:F83)</f>
        <v>1893700</v>
      </c>
      <c r="G79" s="7">
        <f>SUM(G80:G83)</f>
        <v>0</v>
      </c>
      <c r="H79" s="7">
        <f t="shared" si="20"/>
        <v>1893700</v>
      </c>
      <c r="I79" s="7">
        <f t="shared" si="21"/>
        <v>-5000</v>
      </c>
      <c r="J79" s="58">
        <f t="shared" si="22"/>
        <v>-0.26333807341865484</v>
      </c>
    </row>
    <row r="80" spans="1:10" ht="19.5" customHeight="1">
      <c r="A80" s="69">
        <v>32231</v>
      </c>
      <c r="B80" s="3" t="s">
        <v>59</v>
      </c>
      <c r="C80" s="4">
        <v>745600</v>
      </c>
      <c r="D80" s="4">
        <v>748800</v>
      </c>
      <c r="E80" s="4">
        <v>670042.95</v>
      </c>
      <c r="F80" s="4">
        <v>748800</v>
      </c>
      <c r="G80" s="4"/>
      <c r="H80" s="4">
        <f t="shared" si="20"/>
        <v>748800</v>
      </c>
      <c r="I80" s="4">
        <f t="shared" si="21"/>
        <v>0</v>
      </c>
      <c r="J80" s="35">
        <f t="shared" si="22"/>
        <v>0</v>
      </c>
    </row>
    <row r="81" spans="1:10" ht="19.5" customHeight="1">
      <c r="A81" s="69">
        <v>32232</v>
      </c>
      <c r="B81" s="3" t="s">
        <v>60</v>
      </c>
      <c r="C81" s="8">
        <v>15000</v>
      </c>
      <c r="D81" s="8">
        <v>15000</v>
      </c>
      <c r="E81" s="8">
        <v>8208.5</v>
      </c>
      <c r="F81" s="8">
        <v>10000</v>
      </c>
      <c r="G81" s="8"/>
      <c r="H81" s="8">
        <f t="shared" si="20"/>
        <v>10000</v>
      </c>
      <c r="I81" s="8">
        <f t="shared" si="21"/>
        <v>-5000</v>
      </c>
      <c r="J81" s="39">
        <f t="shared" si="22"/>
        <v>-33.33333333333333</v>
      </c>
    </row>
    <row r="82" spans="1:10" ht="19.5" customHeight="1">
      <c r="A82" s="69">
        <v>32233</v>
      </c>
      <c r="B82" s="3" t="s">
        <v>61</v>
      </c>
      <c r="C82" s="4">
        <v>687350</v>
      </c>
      <c r="D82" s="4">
        <v>690300</v>
      </c>
      <c r="E82" s="4">
        <v>238836.5</v>
      </c>
      <c r="F82" s="4">
        <v>690300</v>
      </c>
      <c r="G82" s="4"/>
      <c r="H82" s="4">
        <f t="shared" si="20"/>
        <v>690300</v>
      </c>
      <c r="I82" s="4">
        <f t="shared" si="21"/>
        <v>0</v>
      </c>
      <c r="J82" s="35">
        <f t="shared" si="22"/>
        <v>0</v>
      </c>
    </row>
    <row r="83" spans="1:10" ht="19.5" customHeight="1">
      <c r="A83" s="69">
        <v>32234</v>
      </c>
      <c r="B83" s="3" t="s">
        <v>62</v>
      </c>
      <c r="C83" s="4">
        <v>442700</v>
      </c>
      <c r="D83" s="4">
        <v>444600</v>
      </c>
      <c r="E83" s="4">
        <v>326557.63</v>
      </c>
      <c r="F83" s="4">
        <v>444600</v>
      </c>
      <c r="G83" s="4"/>
      <c r="H83" s="4">
        <f t="shared" si="20"/>
        <v>444600</v>
      </c>
      <c r="I83" s="4">
        <f t="shared" si="21"/>
        <v>0</v>
      </c>
      <c r="J83" s="35">
        <f t="shared" si="22"/>
        <v>0</v>
      </c>
    </row>
    <row r="84" spans="1:10" ht="19.5" customHeight="1">
      <c r="A84" s="68">
        <v>3224</v>
      </c>
      <c r="B84" s="6" t="s">
        <v>192</v>
      </c>
      <c r="C84" s="7">
        <f>SUM(C85:C86)</f>
        <v>1423750</v>
      </c>
      <c r="D84" s="7">
        <f>SUM(D85:D86)</f>
        <v>1424500</v>
      </c>
      <c r="E84" s="7">
        <f>SUM(E85:E86)</f>
        <v>681091.24</v>
      </c>
      <c r="F84" s="7">
        <f>SUM(F85:F86)</f>
        <v>972100</v>
      </c>
      <c r="G84" s="7">
        <f>SUM(G85:G86)</f>
        <v>0</v>
      </c>
      <c r="H84" s="7">
        <f t="shared" si="20"/>
        <v>972100</v>
      </c>
      <c r="I84" s="7">
        <f t="shared" si="21"/>
        <v>-452400</v>
      </c>
      <c r="J84" s="58">
        <f t="shared" si="22"/>
        <v>-31.75851175851176</v>
      </c>
    </row>
    <row r="85" spans="1:10" ht="19.5" customHeight="1">
      <c r="A85" s="69">
        <v>32242</v>
      </c>
      <c r="B85" s="3" t="s">
        <v>193</v>
      </c>
      <c r="C85" s="4">
        <v>1249000</v>
      </c>
      <c r="D85" s="4">
        <v>1249000</v>
      </c>
      <c r="E85" s="4">
        <v>523712.93</v>
      </c>
      <c r="F85" s="4">
        <v>820000</v>
      </c>
      <c r="G85" s="4"/>
      <c r="H85" s="4">
        <f t="shared" si="20"/>
        <v>820000</v>
      </c>
      <c r="I85" s="4">
        <f t="shared" si="21"/>
        <v>-429000</v>
      </c>
      <c r="J85" s="35">
        <f t="shared" si="22"/>
        <v>-34.34747798238591</v>
      </c>
    </row>
    <row r="86" spans="1:10" ht="19.5" customHeight="1">
      <c r="A86" s="69">
        <v>32244</v>
      </c>
      <c r="B86" s="3" t="s">
        <v>194</v>
      </c>
      <c r="C86" s="4">
        <v>174750</v>
      </c>
      <c r="D86" s="4">
        <v>175500</v>
      </c>
      <c r="E86" s="4">
        <v>157378.31</v>
      </c>
      <c r="F86" s="4">
        <v>152100</v>
      </c>
      <c r="G86" s="4"/>
      <c r="H86" s="4">
        <f t="shared" si="20"/>
        <v>152100</v>
      </c>
      <c r="I86" s="4">
        <f t="shared" si="21"/>
        <v>-23400</v>
      </c>
      <c r="J86" s="35">
        <f t="shared" si="22"/>
        <v>-13.333333333333334</v>
      </c>
    </row>
    <row r="87" spans="1:10" ht="19.5" customHeight="1">
      <c r="A87" s="68">
        <v>3225</v>
      </c>
      <c r="B87" s="6" t="s">
        <v>63</v>
      </c>
      <c r="C87" s="7">
        <f>SUM(C88:C89)</f>
        <v>224950</v>
      </c>
      <c r="D87" s="7">
        <f>SUM(D88:D89)</f>
        <v>225100</v>
      </c>
      <c r="E87" s="7">
        <f>SUM(E88:E89)</f>
        <v>79781.99</v>
      </c>
      <c r="F87" s="7">
        <f>SUM(F88:F89)</f>
        <v>269100</v>
      </c>
      <c r="G87" s="7">
        <f>SUM(G88:G89)</f>
        <v>0</v>
      </c>
      <c r="H87" s="7">
        <f t="shared" si="20"/>
        <v>269100</v>
      </c>
      <c r="I87" s="7">
        <f t="shared" si="21"/>
        <v>44000</v>
      </c>
      <c r="J87" s="58">
        <f t="shared" si="22"/>
        <v>19.546868058640605</v>
      </c>
    </row>
    <row r="88" spans="1:10" ht="19.5" customHeight="1">
      <c r="A88" s="69">
        <v>32251</v>
      </c>
      <c r="B88" s="3" t="s">
        <v>64</v>
      </c>
      <c r="C88" s="4">
        <v>190000</v>
      </c>
      <c r="D88" s="4">
        <v>190000</v>
      </c>
      <c r="E88" s="4">
        <v>79781.99</v>
      </c>
      <c r="F88" s="4">
        <v>222300</v>
      </c>
      <c r="G88" s="4"/>
      <c r="H88" s="4">
        <f t="shared" si="20"/>
        <v>222300</v>
      </c>
      <c r="I88" s="4">
        <f t="shared" si="21"/>
        <v>32300</v>
      </c>
      <c r="J88" s="35">
        <f t="shared" si="22"/>
        <v>17</v>
      </c>
    </row>
    <row r="89" spans="1:10" ht="19.5" customHeight="1">
      <c r="A89" s="69">
        <v>32252</v>
      </c>
      <c r="B89" s="3" t="s">
        <v>65</v>
      </c>
      <c r="C89" s="4">
        <v>34950</v>
      </c>
      <c r="D89" s="4">
        <v>35100</v>
      </c>
      <c r="E89" s="4">
        <v>0</v>
      </c>
      <c r="F89" s="4">
        <v>46800</v>
      </c>
      <c r="G89" s="4"/>
      <c r="H89" s="4">
        <f t="shared" si="20"/>
        <v>46800</v>
      </c>
      <c r="I89" s="4">
        <f t="shared" si="21"/>
        <v>11700</v>
      </c>
      <c r="J89" s="35">
        <f t="shared" si="22"/>
        <v>33.33333333333333</v>
      </c>
    </row>
    <row r="90" spans="1:10" ht="19.5" customHeight="1">
      <c r="A90" s="68">
        <v>3227</v>
      </c>
      <c r="B90" s="6" t="s">
        <v>66</v>
      </c>
      <c r="C90" s="7">
        <f>C91</f>
        <v>361150</v>
      </c>
      <c r="D90" s="7">
        <f>D91</f>
        <v>62700</v>
      </c>
      <c r="E90" s="7">
        <f>E91</f>
        <v>67347.18</v>
      </c>
      <c r="F90" s="7">
        <f>F91</f>
        <v>175500</v>
      </c>
      <c r="G90" s="7">
        <f>G91</f>
        <v>0</v>
      </c>
      <c r="H90" s="7">
        <f t="shared" si="20"/>
        <v>175500</v>
      </c>
      <c r="I90" s="7">
        <f t="shared" si="21"/>
        <v>112800</v>
      </c>
      <c r="J90" s="58">
        <f t="shared" si="22"/>
        <v>179.9043062200957</v>
      </c>
    </row>
    <row r="91" spans="1:10" ht="19.5" customHeight="1">
      <c r="A91" s="69">
        <v>32271</v>
      </c>
      <c r="B91" s="3" t="s">
        <v>66</v>
      </c>
      <c r="C91" s="4">
        <v>361150</v>
      </c>
      <c r="D91" s="4">
        <v>62700</v>
      </c>
      <c r="E91" s="4">
        <v>67347.18</v>
      </c>
      <c r="F91" s="4">
        <v>175500</v>
      </c>
      <c r="G91" s="4"/>
      <c r="H91" s="4">
        <f t="shared" si="20"/>
        <v>175500</v>
      </c>
      <c r="I91" s="4">
        <f t="shared" si="21"/>
        <v>112800</v>
      </c>
      <c r="J91" s="35">
        <f t="shared" si="22"/>
        <v>179.9043062200957</v>
      </c>
    </row>
    <row r="92" spans="1:10" ht="19.5" customHeight="1">
      <c r="A92" s="67">
        <v>323</v>
      </c>
      <c r="B92" s="13" t="s">
        <v>67</v>
      </c>
      <c r="C92" s="14">
        <f>C93+C97+C111+C113+C123+C128+C136+C148+C152</f>
        <v>12899615</v>
      </c>
      <c r="D92" s="14">
        <f>D93+D97+D111+D113+D123+D128+D136+D148+D152</f>
        <v>12760025</v>
      </c>
      <c r="E92" s="14">
        <f>E93+E97+E111+E113+E123+E128+E136+E148+E152</f>
        <v>10018341.38</v>
      </c>
      <c r="F92" s="14">
        <f>F93+F97+F111+F113+F123+F128+F136+F148+F152</f>
        <v>11515540</v>
      </c>
      <c r="G92" s="14">
        <f>G93+G97+G111+G113+G123+G128+G136+G148+G152</f>
        <v>1194174.8</v>
      </c>
      <c r="H92" s="14">
        <f t="shared" si="20"/>
        <v>12709714.8</v>
      </c>
      <c r="I92" s="14">
        <f t="shared" si="21"/>
        <v>-1244485</v>
      </c>
      <c r="J92" s="57">
        <f t="shared" si="22"/>
        <v>-9.752998132840649</v>
      </c>
    </row>
    <row r="93" spans="1:10" ht="19.5" customHeight="1">
      <c r="A93" s="68">
        <v>3231</v>
      </c>
      <c r="B93" s="6" t="s">
        <v>68</v>
      </c>
      <c r="C93" s="7">
        <f>SUM(C94:C96)</f>
        <v>1363220</v>
      </c>
      <c r="D93" s="7">
        <f>SUM(D94:D96)</f>
        <v>1369060</v>
      </c>
      <c r="E93" s="7">
        <f>SUM(E94:E96)</f>
        <v>1033786.52</v>
      </c>
      <c r="F93" s="7">
        <f>SUM(F94:F96)</f>
        <v>1245310</v>
      </c>
      <c r="G93" s="7">
        <f>SUM(G94:G96)</f>
        <v>0</v>
      </c>
      <c r="H93" s="7">
        <f t="shared" si="20"/>
        <v>1245310</v>
      </c>
      <c r="I93" s="7">
        <f t="shared" si="21"/>
        <v>-123750</v>
      </c>
      <c r="J93" s="58">
        <f t="shared" si="22"/>
        <v>-9.039048690342279</v>
      </c>
    </row>
    <row r="94" spans="1:10" ht="19.5" customHeight="1">
      <c r="A94" s="69">
        <v>32311</v>
      </c>
      <c r="B94" s="3" t="s">
        <v>69</v>
      </c>
      <c r="C94" s="4">
        <v>902875</v>
      </c>
      <c r="D94" s="4">
        <v>906750</v>
      </c>
      <c r="E94" s="4">
        <v>716994.06</v>
      </c>
      <c r="F94" s="4">
        <v>760500</v>
      </c>
      <c r="G94" s="4"/>
      <c r="H94" s="4">
        <f t="shared" si="20"/>
        <v>760500</v>
      </c>
      <c r="I94" s="4">
        <f t="shared" si="21"/>
        <v>-146250</v>
      </c>
      <c r="J94" s="35">
        <f t="shared" si="22"/>
        <v>-16.129032258064516</v>
      </c>
    </row>
    <row r="95" spans="1:10" ht="19.5" customHeight="1">
      <c r="A95" s="69">
        <v>32313</v>
      </c>
      <c r="B95" s="3" t="s">
        <v>195</v>
      </c>
      <c r="C95" s="4">
        <v>457845</v>
      </c>
      <c r="D95" s="4">
        <v>459810</v>
      </c>
      <c r="E95" s="4">
        <v>313204.46</v>
      </c>
      <c r="F95" s="4">
        <v>459810</v>
      </c>
      <c r="G95" s="4"/>
      <c r="H95" s="4">
        <f t="shared" si="20"/>
        <v>459810</v>
      </c>
      <c r="I95" s="4">
        <f t="shared" si="21"/>
        <v>0</v>
      </c>
      <c r="J95" s="35">
        <f t="shared" si="22"/>
        <v>0</v>
      </c>
    </row>
    <row r="96" spans="1:10" ht="19.5" customHeight="1">
      <c r="A96" s="69">
        <v>32314</v>
      </c>
      <c r="B96" s="3" t="s">
        <v>70</v>
      </c>
      <c r="C96" s="8">
        <v>2500</v>
      </c>
      <c r="D96" s="8">
        <v>2500</v>
      </c>
      <c r="E96" s="8">
        <v>3588</v>
      </c>
      <c r="F96" s="8">
        <v>25000</v>
      </c>
      <c r="G96" s="8"/>
      <c r="H96" s="8">
        <f t="shared" si="20"/>
        <v>25000</v>
      </c>
      <c r="I96" s="8">
        <f t="shared" si="21"/>
        <v>22500</v>
      </c>
      <c r="J96" s="39">
        <f t="shared" si="22"/>
        <v>900</v>
      </c>
    </row>
    <row r="97" spans="1:10" ht="19.5" customHeight="1">
      <c r="A97" s="68">
        <v>3232</v>
      </c>
      <c r="B97" s="6" t="s">
        <v>71</v>
      </c>
      <c r="C97" s="7">
        <f>C98+C102+C106+C109</f>
        <v>2276250</v>
      </c>
      <c r="D97" s="7">
        <f>D98+D102+D106+D109</f>
        <v>2281500</v>
      </c>
      <c r="E97" s="7">
        <f>E98+E102+E106+E109</f>
        <v>1726442.4100000001</v>
      </c>
      <c r="F97" s="7">
        <f>F98+F102+F106+F109</f>
        <v>1965700</v>
      </c>
      <c r="G97" s="7">
        <f>G98+G102+G106+G109</f>
        <v>472500</v>
      </c>
      <c r="H97" s="7">
        <f t="shared" si="20"/>
        <v>2438200</v>
      </c>
      <c r="I97" s="7">
        <f t="shared" si="21"/>
        <v>-315800</v>
      </c>
      <c r="J97" s="58">
        <f t="shared" si="22"/>
        <v>-13.841770764847688</v>
      </c>
    </row>
    <row r="98" spans="1:10" ht="19.5" customHeight="1">
      <c r="A98" s="71">
        <v>32321</v>
      </c>
      <c r="B98" s="49" t="s">
        <v>196</v>
      </c>
      <c r="C98" s="50">
        <f>SUM(C99:C101)</f>
        <v>186400</v>
      </c>
      <c r="D98" s="50">
        <f>SUM(D99:D101)</f>
        <v>187200</v>
      </c>
      <c r="E98" s="50">
        <f>SUM(E99:E101)</f>
        <v>158922.00999999998</v>
      </c>
      <c r="F98" s="50">
        <f>SUM(F99:F101)</f>
        <v>117000</v>
      </c>
      <c r="G98" s="50">
        <f>SUM(G99:G101)</f>
        <v>0</v>
      </c>
      <c r="H98" s="50">
        <f t="shared" si="20"/>
        <v>117000</v>
      </c>
      <c r="I98" s="50">
        <f t="shared" si="21"/>
        <v>-70200</v>
      </c>
      <c r="J98" s="59">
        <f t="shared" si="22"/>
        <v>-37.5</v>
      </c>
    </row>
    <row r="99" spans="1:10" ht="19.5" customHeight="1">
      <c r="A99" s="69">
        <v>323210</v>
      </c>
      <c r="B99" s="3" t="s">
        <v>197</v>
      </c>
      <c r="C99" s="4">
        <v>186400</v>
      </c>
      <c r="D99" s="4">
        <v>93600</v>
      </c>
      <c r="E99" s="4">
        <v>91498.04</v>
      </c>
      <c r="F99" s="4">
        <v>117000</v>
      </c>
      <c r="G99" s="4"/>
      <c r="H99" s="4">
        <f t="shared" si="20"/>
        <v>117000</v>
      </c>
      <c r="I99" s="4">
        <f t="shared" si="21"/>
        <v>23400</v>
      </c>
      <c r="J99" s="35">
        <f t="shared" si="22"/>
        <v>25</v>
      </c>
    </row>
    <row r="100" spans="1:10" ht="19.5" customHeight="1">
      <c r="A100" s="69">
        <v>3232101</v>
      </c>
      <c r="B100" s="3" t="s">
        <v>198</v>
      </c>
      <c r="C100" s="4">
        <v>0</v>
      </c>
      <c r="D100" s="4">
        <v>93600</v>
      </c>
      <c r="E100" s="4">
        <v>66186.12</v>
      </c>
      <c r="F100" s="4">
        <v>0</v>
      </c>
      <c r="G100" s="4"/>
      <c r="H100" s="4">
        <f t="shared" si="20"/>
        <v>0</v>
      </c>
      <c r="I100" s="4">
        <f t="shared" si="21"/>
        <v>-93600</v>
      </c>
      <c r="J100" s="35">
        <f t="shared" si="22"/>
        <v>-100</v>
      </c>
    </row>
    <row r="101" spans="1:10" ht="19.5" customHeight="1">
      <c r="A101" s="69">
        <v>323211</v>
      </c>
      <c r="B101" s="3" t="s">
        <v>199</v>
      </c>
      <c r="C101" s="4">
        <v>0</v>
      </c>
      <c r="D101" s="4">
        <v>0</v>
      </c>
      <c r="E101" s="4">
        <v>1237.85</v>
      </c>
      <c r="F101" s="4">
        <v>0</v>
      </c>
      <c r="G101" s="4"/>
      <c r="H101" s="4">
        <f t="shared" si="20"/>
        <v>0</v>
      </c>
      <c r="I101" s="4">
        <f t="shared" si="21"/>
        <v>0</v>
      </c>
      <c r="J101" s="35" t="e">
        <f t="shared" si="22"/>
        <v>#DIV/0!</v>
      </c>
    </row>
    <row r="102" spans="1:10" ht="19.5" customHeight="1">
      <c r="A102" s="71">
        <v>32322</v>
      </c>
      <c r="B102" s="49" t="s">
        <v>200</v>
      </c>
      <c r="C102" s="50">
        <f>SUM(C103:C105)</f>
        <v>1775300</v>
      </c>
      <c r="D102" s="50">
        <f>SUM(D103:D105)</f>
        <v>1778400</v>
      </c>
      <c r="E102" s="50">
        <f>SUM(E103:E105)</f>
        <v>1347377.27</v>
      </c>
      <c r="F102" s="50">
        <f>SUM(F103:F105)</f>
        <v>1532800</v>
      </c>
      <c r="G102" s="50">
        <f>SUM(G103:G105)</f>
        <v>472500</v>
      </c>
      <c r="H102" s="50">
        <f t="shared" si="20"/>
        <v>2005300</v>
      </c>
      <c r="I102" s="50">
        <f aca="true" t="shared" si="23" ref="I102:I122">F102-D102</f>
        <v>-245600</v>
      </c>
      <c r="J102" s="59">
        <f t="shared" si="22"/>
        <v>-13.81016644174539</v>
      </c>
    </row>
    <row r="103" spans="1:10" ht="19.5" customHeight="1">
      <c r="A103" s="69">
        <v>323220</v>
      </c>
      <c r="B103" s="3" t="s">
        <v>201</v>
      </c>
      <c r="C103" s="4">
        <v>1775300</v>
      </c>
      <c r="D103" s="4">
        <v>1628400</v>
      </c>
      <c r="E103" s="4">
        <v>1254794.55</v>
      </c>
      <c r="F103" s="4">
        <v>1382800</v>
      </c>
      <c r="G103" s="4">
        <v>472500</v>
      </c>
      <c r="H103" s="4">
        <f t="shared" si="20"/>
        <v>1855300</v>
      </c>
      <c r="I103" s="4">
        <f t="shared" si="23"/>
        <v>-245600</v>
      </c>
      <c r="J103" s="35">
        <f t="shared" si="22"/>
        <v>-15.08228936379268</v>
      </c>
    </row>
    <row r="104" spans="1:10" ht="19.5" customHeight="1">
      <c r="A104" s="69">
        <v>323221</v>
      </c>
      <c r="B104" s="3" t="s">
        <v>255</v>
      </c>
      <c r="C104" s="4">
        <v>0</v>
      </c>
      <c r="D104" s="4">
        <v>0</v>
      </c>
      <c r="E104" s="4">
        <v>0</v>
      </c>
      <c r="F104" s="4"/>
      <c r="G104" s="4"/>
      <c r="H104" s="4">
        <f t="shared" si="20"/>
        <v>0</v>
      </c>
      <c r="I104" s="4">
        <f t="shared" si="23"/>
        <v>0</v>
      </c>
      <c r="J104" s="35" t="e">
        <f t="shared" si="22"/>
        <v>#DIV/0!</v>
      </c>
    </row>
    <row r="105" spans="1:10" ht="19.5" customHeight="1">
      <c r="A105" s="69">
        <v>323222</v>
      </c>
      <c r="B105" s="3" t="s">
        <v>202</v>
      </c>
      <c r="C105" s="4">
        <v>0</v>
      </c>
      <c r="D105" s="4">
        <v>150000</v>
      </c>
      <c r="E105" s="4">
        <v>92582.72</v>
      </c>
      <c r="F105" s="4">
        <v>150000</v>
      </c>
      <c r="G105" s="4"/>
      <c r="H105" s="4">
        <f t="shared" si="20"/>
        <v>150000</v>
      </c>
      <c r="I105" s="4">
        <f t="shared" si="23"/>
        <v>0</v>
      </c>
      <c r="J105" s="35">
        <f t="shared" si="22"/>
        <v>0</v>
      </c>
    </row>
    <row r="106" spans="1:10" ht="19.5" customHeight="1">
      <c r="A106" s="71">
        <v>32323</v>
      </c>
      <c r="B106" s="49" t="s">
        <v>203</v>
      </c>
      <c r="C106" s="50">
        <f>SUM(C107:C108)</f>
        <v>314550</v>
      </c>
      <c r="D106" s="50">
        <f>SUM(D107:D108)</f>
        <v>315900</v>
      </c>
      <c r="E106" s="50">
        <f>SUM(E107:E108)</f>
        <v>220143.13</v>
      </c>
      <c r="F106" s="50">
        <f>SUM(F107:F108)</f>
        <v>315900</v>
      </c>
      <c r="G106" s="50">
        <f>SUM(G107:G108)</f>
        <v>0</v>
      </c>
      <c r="H106" s="50">
        <f t="shared" si="20"/>
        <v>315900</v>
      </c>
      <c r="I106" s="50">
        <f t="shared" si="23"/>
        <v>0</v>
      </c>
      <c r="J106" s="59">
        <f t="shared" si="22"/>
        <v>0</v>
      </c>
    </row>
    <row r="107" spans="1:10" ht="19.5" customHeight="1">
      <c r="A107" s="69">
        <v>323230</v>
      </c>
      <c r="B107" s="3" t="s">
        <v>204</v>
      </c>
      <c r="C107" s="4">
        <v>291250</v>
      </c>
      <c r="D107" s="4">
        <v>292500</v>
      </c>
      <c r="E107" s="4">
        <v>205815.02</v>
      </c>
      <c r="F107" s="4">
        <v>292500</v>
      </c>
      <c r="G107" s="4"/>
      <c r="H107" s="4">
        <f t="shared" si="20"/>
        <v>292500</v>
      </c>
      <c r="I107" s="4">
        <f t="shared" si="23"/>
        <v>0</v>
      </c>
      <c r="J107" s="35">
        <f t="shared" si="22"/>
        <v>0</v>
      </c>
    </row>
    <row r="108" spans="1:10" ht="19.5" customHeight="1">
      <c r="A108" s="69">
        <v>323231</v>
      </c>
      <c r="B108" s="3" t="s">
        <v>205</v>
      </c>
      <c r="C108" s="4">
        <v>23300</v>
      </c>
      <c r="D108" s="4">
        <v>23400</v>
      </c>
      <c r="E108" s="4">
        <v>14328.11</v>
      </c>
      <c r="F108" s="4">
        <v>23400</v>
      </c>
      <c r="G108" s="4"/>
      <c r="H108" s="4">
        <f t="shared" si="20"/>
        <v>23400</v>
      </c>
      <c r="I108" s="4">
        <f t="shared" si="23"/>
        <v>0</v>
      </c>
      <c r="J108" s="35">
        <f t="shared" si="22"/>
        <v>0</v>
      </c>
    </row>
    <row r="109" spans="1:10" ht="19.5" customHeight="1">
      <c r="A109" s="71">
        <v>32329</v>
      </c>
      <c r="B109" s="49" t="s">
        <v>149</v>
      </c>
      <c r="C109" s="50">
        <f>SUM(C110:C110)</f>
        <v>0</v>
      </c>
      <c r="D109" s="50">
        <f>SUM(D110:D110)</f>
        <v>0</v>
      </c>
      <c r="E109" s="50">
        <f>SUM(E110:E110)</f>
        <v>0</v>
      </c>
      <c r="F109" s="50">
        <f>SUM(F110:F110)</f>
        <v>0</v>
      </c>
      <c r="G109" s="50">
        <f>SUM(G110:G110)</f>
        <v>0</v>
      </c>
      <c r="H109" s="50">
        <f t="shared" si="20"/>
        <v>0</v>
      </c>
      <c r="I109" s="50">
        <f t="shared" si="23"/>
        <v>0</v>
      </c>
      <c r="J109" s="59" t="e">
        <f t="shared" si="22"/>
        <v>#DIV/0!</v>
      </c>
    </row>
    <row r="110" spans="1:10" ht="19.5" customHeight="1">
      <c r="A110" s="69">
        <v>323290</v>
      </c>
      <c r="B110" s="3" t="s">
        <v>206</v>
      </c>
      <c r="C110" s="4">
        <v>0</v>
      </c>
      <c r="D110" s="4">
        <v>0</v>
      </c>
      <c r="E110" s="4">
        <v>0</v>
      </c>
      <c r="F110" s="4">
        <v>0</v>
      </c>
      <c r="G110" s="4"/>
      <c r="H110" s="4">
        <f t="shared" si="20"/>
        <v>0</v>
      </c>
      <c r="I110" s="4">
        <f t="shared" si="23"/>
        <v>0</v>
      </c>
      <c r="J110" s="35" t="e">
        <f t="shared" si="22"/>
        <v>#DIV/0!</v>
      </c>
    </row>
    <row r="111" spans="1:10" ht="19.5" customHeight="1">
      <c r="A111" s="68">
        <v>3233</v>
      </c>
      <c r="B111" s="6" t="s">
        <v>72</v>
      </c>
      <c r="C111" s="7">
        <f>SUM(C112:C112)</f>
        <v>145625</v>
      </c>
      <c r="D111" s="7">
        <f>SUM(D112:D112)</f>
        <v>305250</v>
      </c>
      <c r="E111" s="7">
        <f>SUM(E112:E112)</f>
        <v>291245.17</v>
      </c>
      <c r="F111" s="7">
        <f>SUM(F112:F112)</f>
        <v>146250</v>
      </c>
      <c r="G111" s="7">
        <f>SUM(G112:G112)</f>
        <v>18000</v>
      </c>
      <c r="H111" s="7">
        <f t="shared" si="20"/>
        <v>164250</v>
      </c>
      <c r="I111" s="7">
        <f t="shared" si="23"/>
        <v>-159000</v>
      </c>
      <c r="J111" s="58">
        <f t="shared" si="22"/>
        <v>-52.08845208845209</v>
      </c>
    </row>
    <row r="112" spans="1:10" ht="19.5" customHeight="1">
      <c r="A112" s="69">
        <v>32339</v>
      </c>
      <c r="B112" s="3" t="s">
        <v>125</v>
      </c>
      <c r="C112" s="4">
        <v>145625</v>
      </c>
      <c r="D112" s="4">
        <v>305250</v>
      </c>
      <c r="E112" s="4">
        <v>291245.17</v>
      </c>
      <c r="F112" s="4">
        <v>146250</v>
      </c>
      <c r="G112" s="4">
        <v>18000</v>
      </c>
      <c r="H112" s="4">
        <f t="shared" si="20"/>
        <v>164250</v>
      </c>
      <c r="I112" s="4">
        <f t="shared" si="23"/>
        <v>-159000</v>
      </c>
      <c r="J112" s="35">
        <f t="shared" si="22"/>
        <v>-52.08845208845209</v>
      </c>
    </row>
    <row r="113" spans="1:10" ht="19.5" customHeight="1">
      <c r="A113" s="68">
        <v>3234</v>
      </c>
      <c r="B113" s="6" t="s">
        <v>73</v>
      </c>
      <c r="C113" s="7">
        <f>SUM(C114:C118)</f>
        <v>2135000</v>
      </c>
      <c r="D113" s="7">
        <f>SUM(D114:D118)</f>
        <v>2135600</v>
      </c>
      <c r="E113" s="7">
        <f>SUM(E114:E118)</f>
        <v>1693763.0300000003</v>
      </c>
      <c r="F113" s="7">
        <f>SUM(F114:F118)</f>
        <v>2073150</v>
      </c>
      <c r="G113" s="7">
        <f>SUM(G114:G118)</f>
        <v>0</v>
      </c>
      <c r="H113" s="7">
        <f t="shared" si="20"/>
        <v>2073150</v>
      </c>
      <c r="I113" s="7">
        <f t="shared" si="23"/>
        <v>-62450</v>
      </c>
      <c r="J113" s="58">
        <f t="shared" si="22"/>
        <v>-2.9242367484547667</v>
      </c>
    </row>
    <row r="114" spans="1:10" ht="19.5" customHeight="1">
      <c r="A114" s="69">
        <v>32341</v>
      </c>
      <c r="B114" s="3" t="s">
        <v>74</v>
      </c>
      <c r="C114" s="8">
        <v>200000</v>
      </c>
      <c r="D114" s="8">
        <v>200000</v>
      </c>
      <c r="E114" s="8">
        <v>188649.8</v>
      </c>
      <c r="F114" s="8">
        <v>200000</v>
      </c>
      <c r="G114" s="8"/>
      <c r="H114" s="8">
        <f t="shared" si="20"/>
        <v>200000</v>
      </c>
      <c r="I114" s="8">
        <f t="shared" si="23"/>
        <v>0</v>
      </c>
      <c r="J114" s="39">
        <f t="shared" si="22"/>
        <v>0</v>
      </c>
    </row>
    <row r="115" spans="1:10" ht="19.5" customHeight="1">
      <c r="A115" s="69">
        <v>32342</v>
      </c>
      <c r="B115" s="3" t="s">
        <v>75</v>
      </c>
      <c r="C115" s="8">
        <v>522700</v>
      </c>
      <c r="D115" s="8">
        <v>522700</v>
      </c>
      <c r="E115" s="8">
        <v>428305.41</v>
      </c>
      <c r="F115" s="8">
        <f>444600+80000</f>
        <v>524600</v>
      </c>
      <c r="G115" s="8"/>
      <c r="H115" s="8">
        <f t="shared" si="20"/>
        <v>524600</v>
      </c>
      <c r="I115" s="8">
        <f t="shared" si="23"/>
        <v>1900</v>
      </c>
      <c r="J115" s="39">
        <f t="shared" si="22"/>
        <v>0.3634972259422231</v>
      </c>
    </row>
    <row r="116" spans="1:10" ht="19.5" customHeight="1">
      <c r="A116" s="69">
        <v>32344</v>
      </c>
      <c r="B116" s="3" t="s">
        <v>76</v>
      </c>
      <c r="C116" s="4">
        <v>23300</v>
      </c>
      <c r="D116" s="4">
        <v>23400</v>
      </c>
      <c r="E116" s="4">
        <v>12371.56</v>
      </c>
      <c r="F116" s="4">
        <v>17550</v>
      </c>
      <c r="G116" s="4"/>
      <c r="H116" s="4">
        <f t="shared" si="20"/>
        <v>17550</v>
      </c>
      <c r="I116" s="4">
        <f t="shared" si="23"/>
        <v>-5850</v>
      </c>
      <c r="J116" s="35">
        <f t="shared" si="22"/>
        <v>-25</v>
      </c>
    </row>
    <row r="117" spans="1:10" ht="19.5" customHeight="1">
      <c r="A117" s="69">
        <v>32347</v>
      </c>
      <c r="B117" s="3" t="s">
        <v>77</v>
      </c>
      <c r="C117" s="8">
        <v>12500</v>
      </c>
      <c r="D117" s="8">
        <v>12500</v>
      </c>
      <c r="E117" s="8">
        <v>10928.18</v>
      </c>
      <c r="F117" s="8">
        <v>12500</v>
      </c>
      <c r="G117" s="8"/>
      <c r="H117" s="8">
        <f t="shared" si="20"/>
        <v>12500</v>
      </c>
      <c r="I117" s="8">
        <f t="shared" si="23"/>
        <v>0</v>
      </c>
      <c r="J117" s="39">
        <f t="shared" si="22"/>
        <v>0</v>
      </c>
    </row>
    <row r="118" spans="1:10" ht="19.5" customHeight="1">
      <c r="A118" s="71">
        <v>32349</v>
      </c>
      <c r="B118" s="49" t="s">
        <v>207</v>
      </c>
      <c r="C118" s="50">
        <f>SUM(C119:C122)</f>
        <v>1376500</v>
      </c>
      <c r="D118" s="50">
        <f>SUM(D119:D122)</f>
        <v>1377000</v>
      </c>
      <c r="E118" s="50">
        <f>SUM(E119:E122)</f>
        <v>1053508.08</v>
      </c>
      <c r="F118" s="50">
        <f>SUM(F119:F122)</f>
        <v>1318500</v>
      </c>
      <c r="G118" s="50">
        <f>SUM(G119:G122)</f>
        <v>0</v>
      </c>
      <c r="H118" s="50">
        <f t="shared" si="20"/>
        <v>1318500</v>
      </c>
      <c r="I118" s="50">
        <f t="shared" si="23"/>
        <v>-58500</v>
      </c>
      <c r="J118" s="59">
        <f t="shared" si="22"/>
        <v>-4.248366013071895</v>
      </c>
    </row>
    <row r="119" spans="1:10" ht="19.5" customHeight="1">
      <c r="A119" s="69">
        <v>323490</v>
      </c>
      <c r="B119" s="3" t="s">
        <v>208</v>
      </c>
      <c r="C119" s="8">
        <v>1250000</v>
      </c>
      <c r="D119" s="8">
        <v>1250000</v>
      </c>
      <c r="E119" s="8">
        <v>989889.71</v>
      </c>
      <c r="F119" s="8">
        <v>1250000</v>
      </c>
      <c r="G119" s="8"/>
      <c r="H119" s="8">
        <f t="shared" si="20"/>
        <v>1250000</v>
      </c>
      <c r="I119" s="8">
        <f t="shared" si="23"/>
        <v>0</v>
      </c>
      <c r="J119" s="39">
        <f t="shared" si="22"/>
        <v>0</v>
      </c>
    </row>
    <row r="120" spans="1:10" ht="19.5" customHeight="1">
      <c r="A120" s="69">
        <v>323492</v>
      </c>
      <c r="B120" s="3" t="s">
        <v>209</v>
      </c>
      <c r="C120" s="4">
        <v>116500</v>
      </c>
      <c r="D120" s="4">
        <v>117000</v>
      </c>
      <c r="E120" s="4">
        <v>54349.43</v>
      </c>
      <c r="F120" s="4">
        <v>58500</v>
      </c>
      <c r="G120" s="4"/>
      <c r="H120" s="4">
        <f t="shared" si="20"/>
        <v>58500</v>
      </c>
      <c r="I120" s="4">
        <f t="shared" si="23"/>
        <v>-58500</v>
      </c>
      <c r="J120" s="35">
        <f t="shared" si="22"/>
        <v>-50</v>
      </c>
    </row>
    <row r="121" spans="1:10" ht="19.5" customHeight="1">
      <c r="A121" s="69">
        <v>323493</v>
      </c>
      <c r="B121" s="3" t="s">
        <v>210</v>
      </c>
      <c r="C121" s="8">
        <v>10000</v>
      </c>
      <c r="D121" s="8">
        <v>10000</v>
      </c>
      <c r="E121" s="8">
        <v>9268.94</v>
      </c>
      <c r="F121" s="8">
        <v>10000</v>
      </c>
      <c r="G121" s="8"/>
      <c r="H121" s="8">
        <f t="shared" si="20"/>
        <v>10000</v>
      </c>
      <c r="I121" s="8">
        <f t="shared" si="23"/>
        <v>0</v>
      </c>
      <c r="J121" s="39">
        <f t="shared" si="22"/>
        <v>0</v>
      </c>
    </row>
    <row r="122" spans="1:10" ht="19.5" customHeight="1">
      <c r="A122" s="69">
        <v>323495</v>
      </c>
      <c r="B122" s="3" t="s">
        <v>211</v>
      </c>
      <c r="C122" s="8">
        <v>0</v>
      </c>
      <c r="D122" s="8">
        <v>0</v>
      </c>
      <c r="E122" s="8">
        <v>0</v>
      </c>
      <c r="F122" s="8">
        <v>0</v>
      </c>
      <c r="G122" s="8"/>
      <c r="H122" s="8">
        <f t="shared" si="20"/>
        <v>0</v>
      </c>
      <c r="I122" s="8">
        <f t="shared" si="23"/>
        <v>0</v>
      </c>
      <c r="J122" s="39" t="e">
        <f t="shared" si="22"/>
        <v>#DIV/0!</v>
      </c>
    </row>
    <row r="123" spans="1:10" ht="19.5" customHeight="1">
      <c r="A123" s="68">
        <v>3235</v>
      </c>
      <c r="B123" s="6" t="s">
        <v>110</v>
      </c>
      <c r="C123" s="7">
        <f>SUM(C124:C127)</f>
        <v>168925</v>
      </c>
      <c r="D123" s="7">
        <f aca="true" t="shared" si="24" ref="D123:I123">SUM(D124:D127)</f>
        <v>237850</v>
      </c>
      <c r="E123" s="7">
        <f t="shared" si="24"/>
        <v>219219.34</v>
      </c>
      <c r="F123" s="7">
        <f t="shared" si="24"/>
        <v>195500</v>
      </c>
      <c r="G123" s="7">
        <f t="shared" si="24"/>
        <v>119740</v>
      </c>
      <c r="H123" s="7">
        <f t="shared" si="20"/>
        <v>315240</v>
      </c>
      <c r="I123" s="7">
        <f t="shared" si="24"/>
        <v>-42350</v>
      </c>
      <c r="J123" s="58">
        <f t="shared" si="22"/>
        <v>-17.805339499684674</v>
      </c>
    </row>
    <row r="124" spans="1:10" s="61" customFormat="1" ht="19.5" customHeight="1">
      <c r="A124" s="72" t="s">
        <v>294</v>
      </c>
      <c r="B124" s="51" t="s">
        <v>295</v>
      </c>
      <c r="C124" s="52">
        <v>0</v>
      </c>
      <c r="D124" s="52">
        <v>0</v>
      </c>
      <c r="E124" s="52">
        <v>0</v>
      </c>
      <c r="F124" s="52">
        <v>0</v>
      </c>
      <c r="G124" s="52">
        <v>119740</v>
      </c>
      <c r="H124" s="52">
        <f t="shared" si="20"/>
        <v>119740</v>
      </c>
      <c r="I124" s="52">
        <v>0</v>
      </c>
      <c r="J124" s="35" t="e">
        <f t="shared" si="22"/>
        <v>#DIV/0!</v>
      </c>
    </row>
    <row r="125" spans="1:10" ht="19.5" customHeight="1">
      <c r="A125" s="69">
        <v>32353</v>
      </c>
      <c r="B125" s="3" t="s">
        <v>212</v>
      </c>
      <c r="C125" s="4">
        <v>46600</v>
      </c>
      <c r="D125" s="4">
        <v>20000</v>
      </c>
      <c r="E125" s="4">
        <v>19081.79</v>
      </c>
      <c r="F125" s="4">
        <v>20000</v>
      </c>
      <c r="G125" s="4"/>
      <c r="H125" s="4">
        <f t="shared" si="20"/>
        <v>20000</v>
      </c>
      <c r="I125" s="4">
        <f aca="true" t="shared" si="25" ref="I125:I134">F125-D125</f>
        <v>0</v>
      </c>
      <c r="J125" s="35">
        <f t="shared" si="22"/>
        <v>0</v>
      </c>
    </row>
    <row r="126" spans="1:10" ht="19.5" customHeight="1">
      <c r="A126" s="69">
        <v>32354</v>
      </c>
      <c r="B126" s="3" t="s">
        <v>127</v>
      </c>
      <c r="C126" s="4">
        <v>0</v>
      </c>
      <c r="D126" s="4">
        <v>40000</v>
      </c>
      <c r="E126" s="4">
        <v>39866.72</v>
      </c>
      <c r="F126" s="4">
        <v>0</v>
      </c>
      <c r="G126" s="4"/>
      <c r="H126" s="4">
        <f t="shared" si="20"/>
        <v>0</v>
      </c>
      <c r="I126" s="4">
        <f t="shared" si="25"/>
        <v>-40000</v>
      </c>
      <c r="J126" s="35">
        <f t="shared" si="22"/>
        <v>-100</v>
      </c>
    </row>
    <row r="127" spans="1:10" ht="19.5" customHeight="1">
      <c r="A127" s="69">
        <v>32359</v>
      </c>
      <c r="B127" s="3" t="s">
        <v>147</v>
      </c>
      <c r="C127" s="4">
        <v>122325</v>
      </c>
      <c r="D127" s="4">
        <v>177850</v>
      </c>
      <c r="E127" s="4">
        <v>160270.83</v>
      </c>
      <c r="F127" s="4">
        <v>175500</v>
      </c>
      <c r="G127" s="4"/>
      <c r="H127" s="4">
        <f t="shared" si="20"/>
        <v>175500</v>
      </c>
      <c r="I127" s="4">
        <f t="shared" si="25"/>
        <v>-2350</v>
      </c>
      <c r="J127" s="35">
        <f t="shared" si="22"/>
        <v>-1.321338206353669</v>
      </c>
    </row>
    <row r="128" spans="1:10" ht="19.5" customHeight="1">
      <c r="A128" s="68">
        <v>3236</v>
      </c>
      <c r="B128" s="6" t="s">
        <v>78</v>
      </c>
      <c r="C128" s="7">
        <f>C129+C130+C134</f>
        <v>1982500</v>
      </c>
      <c r="D128" s="7">
        <f>D129+D130+D134</f>
        <v>1719500</v>
      </c>
      <c r="E128" s="7">
        <f>E129+E130+E134</f>
        <v>1445309.52</v>
      </c>
      <c r="F128" s="7">
        <f>F129+F130+F134</f>
        <v>1687500</v>
      </c>
      <c r="G128" s="7">
        <f>G129+G130+G134</f>
        <v>0</v>
      </c>
      <c r="H128" s="7">
        <f t="shared" si="20"/>
        <v>1687500</v>
      </c>
      <c r="I128" s="7">
        <f t="shared" si="25"/>
        <v>-32000</v>
      </c>
      <c r="J128" s="58">
        <f t="shared" si="22"/>
        <v>-1.8610061064262866</v>
      </c>
    </row>
    <row r="129" spans="1:10" ht="19.5" customHeight="1">
      <c r="A129" s="71">
        <v>32361</v>
      </c>
      <c r="B129" s="49" t="s">
        <v>213</v>
      </c>
      <c r="C129" s="50">
        <v>20000</v>
      </c>
      <c r="D129" s="50">
        <v>20000</v>
      </c>
      <c r="E129" s="50">
        <v>20975</v>
      </c>
      <c r="F129" s="50">
        <v>25000</v>
      </c>
      <c r="G129" s="50"/>
      <c r="H129" s="50">
        <f t="shared" si="20"/>
        <v>25000</v>
      </c>
      <c r="I129" s="50">
        <f t="shared" si="25"/>
        <v>5000</v>
      </c>
      <c r="J129" s="59">
        <f t="shared" si="22"/>
        <v>25</v>
      </c>
    </row>
    <row r="130" spans="1:10" ht="19.5" customHeight="1">
      <c r="A130" s="71">
        <v>32363</v>
      </c>
      <c r="B130" s="49" t="s">
        <v>79</v>
      </c>
      <c r="C130" s="50">
        <f>SUM(C131:C133)</f>
        <v>1650000</v>
      </c>
      <c r="D130" s="50">
        <f>SUM(D131:D133)</f>
        <v>1387000</v>
      </c>
      <c r="E130" s="50">
        <f>SUM(E131:E133)</f>
        <v>1213134.52</v>
      </c>
      <c r="F130" s="50">
        <f>SUM(F131:F133)</f>
        <v>1350000</v>
      </c>
      <c r="G130" s="50">
        <f>SUM(G131:G133)</f>
        <v>0</v>
      </c>
      <c r="H130" s="50">
        <f t="shared" si="20"/>
        <v>1350000</v>
      </c>
      <c r="I130" s="50">
        <f t="shared" si="25"/>
        <v>-37000</v>
      </c>
      <c r="J130" s="59">
        <f t="shared" si="22"/>
        <v>-2.6676279740447004</v>
      </c>
    </row>
    <row r="131" spans="1:10" ht="19.5" customHeight="1">
      <c r="A131" s="69">
        <v>323630</v>
      </c>
      <c r="B131" s="51" t="s">
        <v>80</v>
      </c>
      <c r="C131" s="52">
        <v>1500000</v>
      </c>
      <c r="D131" s="52">
        <v>817000</v>
      </c>
      <c r="E131" s="52">
        <v>761227.43</v>
      </c>
      <c r="F131" s="52">
        <v>800000</v>
      </c>
      <c r="G131" s="52"/>
      <c r="H131" s="52">
        <f t="shared" si="20"/>
        <v>800000</v>
      </c>
      <c r="I131" s="52">
        <f t="shared" si="25"/>
        <v>-17000</v>
      </c>
      <c r="J131" s="60">
        <f t="shared" si="22"/>
        <v>-2.08078335373317</v>
      </c>
    </row>
    <row r="132" spans="1:10" ht="19.5" customHeight="1">
      <c r="A132" s="69">
        <v>323631</v>
      </c>
      <c r="B132" s="3" t="s">
        <v>81</v>
      </c>
      <c r="C132" s="4">
        <v>150000</v>
      </c>
      <c r="D132" s="4">
        <v>170000</v>
      </c>
      <c r="E132" s="4">
        <v>161348.43</v>
      </c>
      <c r="F132" s="4">
        <v>150000</v>
      </c>
      <c r="G132" s="4"/>
      <c r="H132" s="4">
        <f t="shared" si="20"/>
        <v>150000</v>
      </c>
      <c r="I132" s="4">
        <f t="shared" si="25"/>
        <v>-20000</v>
      </c>
      <c r="J132" s="35">
        <f t="shared" si="22"/>
        <v>-11.76470588235294</v>
      </c>
    </row>
    <row r="133" spans="1:10" ht="19.5" customHeight="1">
      <c r="A133" s="69">
        <v>323632</v>
      </c>
      <c r="B133" s="3" t="s">
        <v>261</v>
      </c>
      <c r="C133" s="4">
        <v>0</v>
      </c>
      <c r="D133" s="4">
        <v>400000</v>
      </c>
      <c r="E133" s="4">
        <v>290558.66</v>
      </c>
      <c r="F133" s="4">
        <v>400000</v>
      </c>
      <c r="G133" s="4"/>
      <c r="H133" s="4">
        <f t="shared" si="20"/>
        <v>400000</v>
      </c>
      <c r="I133" s="4">
        <f t="shared" si="25"/>
        <v>0</v>
      </c>
      <c r="J133" s="35">
        <f t="shared" si="22"/>
        <v>0</v>
      </c>
    </row>
    <row r="134" spans="1:10" ht="19.5" customHeight="1">
      <c r="A134" s="71">
        <v>32369</v>
      </c>
      <c r="B134" s="49" t="s">
        <v>214</v>
      </c>
      <c r="C134" s="50">
        <f>C135</f>
        <v>312500</v>
      </c>
      <c r="D134" s="50">
        <f>D135</f>
        <v>312500</v>
      </c>
      <c r="E134" s="50">
        <f>E135</f>
        <v>211200</v>
      </c>
      <c r="F134" s="50">
        <f>F135</f>
        <v>312500</v>
      </c>
      <c r="G134" s="50">
        <f>G135</f>
        <v>0</v>
      </c>
      <c r="H134" s="50">
        <f aca="true" t="shared" si="26" ref="H134:H197">F134+G134</f>
        <v>312500</v>
      </c>
      <c r="I134" s="50">
        <f t="shared" si="25"/>
        <v>0</v>
      </c>
      <c r="J134" s="59">
        <f t="shared" si="22"/>
        <v>0</v>
      </c>
    </row>
    <row r="135" spans="1:10" ht="19.5" customHeight="1">
      <c r="A135" s="69">
        <v>323691</v>
      </c>
      <c r="B135" s="3" t="s">
        <v>82</v>
      </c>
      <c r="C135" s="4">
        <v>312500</v>
      </c>
      <c r="D135" s="4">
        <v>312500</v>
      </c>
      <c r="E135" s="4">
        <v>211200</v>
      </c>
      <c r="F135" s="4">
        <v>312500</v>
      </c>
      <c r="G135" s="4"/>
      <c r="H135" s="4">
        <f t="shared" si="26"/>
        <v>312500</v>
      </c>
      <c r="I135" s="4">
        <f aca="true" t="shared" si="27" ref="I135:I198">F135-D135</f>
        <v>0</v>
      </c>
      <c r="J135" s="35">
        <f aca="true" t="shared" si="28" ref="J135:J198">I135/D135*100</f>
        <v>0</v>
      </c>
    </row>
    <row r="136" spans="1:10" ht="19.5" customHeight="1">
      <c r="A136" s="68">
        <v>3237</v>
      </c>
      <c r="B136" s="6" t="s">
        <v>83</v>
      </c>
      <c r="C136" s="7">
        <f>SUM(C137:C141)</f>
        <v>1147550</v>
      </c>
      <c r="D136" s="7">
        <f>SUM(D137:D141)</f>
        <v>1263400</v>
      </c>
      <c r="E136" s="7">
        <f>SUM(E137:E141)</f>
        <v>897105.95</v>
      </c>
      <c r="F136" s="7">
        <f>SUM(F137:F141)</f>
        <v>803500</v>
      </c>
      <c r="G136" s="7">
        <f>SUM(G137:G141)</f>
        <v>583934.8</v>
      </c>
      <c r="H136" s="7">
        <f t="shared" si="26"/>
        <v>1387434.8</v>
      </c>
      <c r="I136" s="7">
        <f t="shared" si="27"/>
        <v>-459900</v>
      </c>
      <c r="J136" s="58">
        <f t="shared" si="28"/>
        <v>-36.40177299350958</v>
      </c>
    </row>
    <row r="137" spans="1:10" ht="19.5" customHeight="1">
      <c r="A137" s="69">
        <v>32371</v>
      </c>
      <c r="B137" s="3" t="s">
        <v>146</v>
      </c>
      <c r="C137" s="4">
        <v>0</v>
      </c>
      <c r="D137" s="4">
        <v>0</v>
      </c>
      <c r="E137" s="4">
        <v>0</v>
      </c>
      <c r="F137" s="4">
        <v>0</v>
      </c>
      <c r="G137" s="4"/>
      <c r="H137" s="4">
        <f t="shared" si="26"/>
        <v>0</v>
      </c>
      <c r="I137" s="4">
        <f t="shared" si="27"/>
        <v>0</v>
      </c>
      <c r="J137" s="35" t="e">
        <f t="shared" si="28"/>
        <v>#DIV/0!</v>
      </c>
    </row>
    <row r="138" spans="1:10" ht="19.5" customHeight="1">
      <c r="A138" s="69">
        <v>32372</v>
      </c>
      <c r="B138" s="3" t="s">
        <v>84</v>
      </c>
      <c r="C138" s="4">
        <v>240000</v>
      </c>
      <c r="D138" s="4">
        <v>350000</v>
      </c>
      <c r="E138" s="4">
        <v>318055.84</v>
      </c>
      <c r="F138" s="4">
        <v>350000</v>
      </c>
      <c r="G138" s="4"/>
      <c r="H138" s="4">
        <f t="shared" si="26"/>
        <v>350000</v>
      </c>
      <c r="I138" s="4">
        <f t="shared" si="27"/>
        <v>0</v>
      </c>
      <c r="J138" s="35">
        <f t="shared" si="28"/>
        <v>0</v>
      </c>
    </row>
    <row r="139" spans="1:10" ht="19.5" customHeight="1">
      <c r="A139" s="69">
        <v>32373</v>
      </c>
      <c r="B139" s="3" t="s">
        <v>85</v>
      </c>
      <c r="C139" s="4">
        <v>233000</v>
      </c>
      <c r="D139" s="4">
        <v>234000</v>
      </c>
      <c r="E139" s="4">
        <v>121183.06</v>
      </c>
      <c r="F139" s="4">
        <v>150000</v>
      </c>
      <c r="G139" s="4"/>
      <c r="H139" s="4">
        <f t="shared" si="26"/>
        <v>150000</v>
      </c>
      <c r="I139" s="4">
        <f t="shared" si="27"/>
        <v>-84000</v>
      </c>
      <c r="J139" s="35">
        <f t="shared" si="28"/>
        <v>-35.8974358974359</v>
      </c>
    </row>
    <row r="140" spans="1:10" ht="19.5" customHeight="1">
      <c r="A140" s="69">
        <v>32377</v>
      </c>
      <c r="B140" s="3" t="s">
        <v>86</v>
      </c>
      <c r="C140" s="4">
        <v>25000</v>
      </c>
      <c r="D140" s="4">
        <v>70000</v>
      </c>
      <c r="E140" s="4">
        <v>67217.05</v>
      </c>
      <c r="F140" s="4">
        <v>60000</v>
      </c>
      <c r="G140" s="4"/>
      <c r="H140" s="4">
        <f t="shared" si="26"/>
        <v>60000</v>
      </c>
      <c r="I140" s="4">
        <f t="shared" si="27"/>
        <v>-10000</v>
      </c>
      <c r="J140" s="35">
        <f t="shared" si="28"/>
        <v>-14.285714285714285</v>
      </c>
    </row>
    <row r="141" spans="1:10" ht="19.5" customHeight="1">
      <c r="A141" s="71">
        <v>32379</v>
      </c>
      <c r="B141" s="49" t="s">
        <v>215</v>
      </c>
      <c r="C141" s="50">
        <f>SUM(C142:C147)</f>
        <v>649550</v>
      </c>
      <c r="D141" s="50">
        <f>SUM(D142:D147)</f>
        <v>609400</v>
      </c>
      <c r="E141" s="50">
        <f>SUM(E142:E147)</f>
        <v>390650</v>
      </c>
      <c r="F141" s="50">
        <f>SUM(F142:F147)</f>
        <v>243500</v>
      </c>
      <c r="G141" s="50">
        <f>SUM(G142:G147)</f>
        <v>583934.8</v>
      </c>
      <c r="H141" s="50">
        <f t="shared" si="26"/>
        <v>827434.8</v>
      </c>
      <c r="I141" s="50">
        <f t="shared" si="27"/>
        <v>-365900</v>
      </c>
      <c r="J141" s="59">
        <f t="shared" si="28"/>
        <v>-60.042664916311125</v>
      </c>
    </row>
    <row r="142" spans="1:10" ht="19.5" customHeight="1">
      <c r="A142" s="69">
        <v>323791</v>
      </c>
      <c r="B142" s="3" t="s">
        <v>216</v>
      </c>
      <c r="C142" s="4">
        <v>198050</v>
      </c>
      <c r="D142" s="4">
        <v>374400</v>
      </c>
      <c r="E142" s="4">
        <v>294390</v>
      </c>
      <c r="F142" s="4">
        <v>0</v>
      </c>
      <c r="G142" s="4"/>
      <c r="H142" s="4">
        <f t="shared" si="26"/>
        <v>0</v>
      </c>
      <c r="I142" s="4">
        <f t="shared" si="27"/>
        <v>-374400</v>
      </c>
      <c r="J142" s="35">
        <f t="shared" si="28"/>
        <v>-100</v>
      </c>
    </row>
    <row r="143" spans="1:10" ht="19.5" customHeight="1">
      <c r="A143" s="69">
        <v>323792</v>
      </c>
      <c r="B143" s="3" t="s">
        <v>87</v>
      </c>
      <c r="C143" s="4">
        <v>58250</v>
      </c>
      <c r="D143" s="4">
        <v>0</v>
      </c>
      <c r="E143" s="4">
        <v>0</v>
      </c>
      <c r="F143" s="4">
        <v>0</v>
      </c>
      <c r="G143" s="4">
        <v>245934.81</v>
      </c>
      <c r="H143" s="4">
        <f t="shared" si="26"/>
        <v>245934.81</v>
      </c>
      <c r="I143" s="4">
        <f t="shared" si="27"/>
        <v>0</v>
      </c>
      <c r="J143" s="35" t="e">
        <f t="shared" si="28"/>
        <v>#DIV/0!</v>
      </c>
    </row>
    <row r="144" spans="1:10" ht="19.5" customHeight="1">
      <c r="A144" s="69">
        <v>323793</v>
      </c>
      <c r="B144" s="3" t="s">
        <v>88</v>
      </c>
      <c r="C144" s="4">
        <v>58250</v>
      </c>
      <c r="D144" s="4">
        <v>0</v>
      </c>
      <c r="E144" s="4">
        <v>0</v>
      </c>
      <c r="F144" s="4">
        <v>0</v>
      </c>
      <c r="G144" s="4">
        <v>237999.99</v>
      </c>
      <c r="H144" s="4">
        <f t="shared" si="26"/>
        <v>237999.99</v>
      </c>
      <c r="I144" s="4">
        <f t="shared" si="27"/>
        <v>0</v>
      </c>
      <c r="J144" s="35" t="e">
        <f t="shared" si="28"/>
        <v>#DIV/0!</v>
      </c>
    </row>
    <row r="145" spans="1:10" ht="19.5" customHeight="1">
      <c r="A145" s="69">
        <v>323795</v>
      </c>
      <c r="B145" s="3" t="s">
        <v>89</v>
      </c>
      <c r="C145" s="4">
        <v>35000</v>
      </c>
      <c r="D145" s="4">
        <v>35000</v>
      </c>
      <c r="E145" s="4">
        <v>35000</v>
      </c>
      <c r="F145" s="4">
        <v>35000</v>
      </c>
      <c r="G145" s="4"/>
      <c r="H145" s="4">
        <f t="shared" si="26"/>
        <v>35000</v>
      </c>
      <c r="I145" s="4">
        <f t="shared" si="27"/>
        <v>0</v>
      </c>
      <c r="J145" s="35">
        <f t="shared" si="28"/>
        <v>0</v>
      </c>
    </row>
    <row r="146" spans="1:10" ht="19.5" customHeight="1">
      <c r="A146" s="69">
        <v>323796</v>
      </c>
      <c r="B146" s="3" t="s">
        <v>217</v>
      </c>
      <c r="C146" s="4">
        <v>150000</v>
      </c>
      <c r="D146" s="4">
        <v>50000</v>
      </c>
      <c r="E146" s="4">
        <v>0</v>
      </c>
      <c r="F146" s="4">
        <v>58500</v>
      </c>
      <c r="G146" s="4"/>
      <c r="H146" s="4">
        <f t="shared" si="26"/>
        <v>58500</v>
      </c>
      <c r="I146" s="4">
        <f t="shared" si="27"/>
        <v>8500</v>
      </c>
      <c r="J146" s="35">
        <f t="shared" si="28"/>
        <v>17</v>
      </c>
    </row>
    <row r="147" spans="1:10" ht="19.5" customHeight="1">
      <c r="A147" s="69">
        <v>323799</v>
      </c>
      <c r="B147" s="3" t="s">
        <v>218</v>
      </c>
      <c r="C147" s="4">
        <v>150000</v>
      </c>
      <c r="D147" s="4">
        <v>150000</v>
      </c>
      <c r="E147" s="4">
        <v>61260</v>
      </c>
      <c r="F147" s="4">
        <v>150000</v>
      </c>
      <c r="G147" s="4">
        <v>100000</v>
      </c>
      <c r="H147" s="4">
        <f t="shared" si="26"/>
        <v>250000</v>
      </c>
      <c r="I147" s="4">
        <f t="shared" si="27"/>
        <v>0</v>
      </c>
      <c r="J147" s="35">
        <f t="shared" si="28"/>
        <v>0</v>
      </c>
    </row>
    <row r="148" spans="1:10" ht="19.5" customHeight="1">
      <c r="A148" s="68">
        <v>3238</v>
      </c>
      <c r="B148" s="6" t="s">
        <v>90</v>
      </c>
      <c r="C148" s="7">
        <f>SUM(C149:C151)</f>
        <v>1680785</v>
      </c>
      <c r="D148" s="7">
        <f>SUM(D149:D151)</f>
        <v>1487630</v>
      </c>
      <c r="E148" s="7">
        <f>SUM(E149:E151)</f>
        <v>1237343.61</v>
      </c>
      <c r="F148" s="7">
        <f>SUM(F149:F151)</f>
        <v>1511030</v>
      </c>
      <c r="G148" s="7">
        <f>SUM(G149:G151)</f>
        <v>0</v>
      </c>
      <c r="H148" s="7">
        <f t="shared" si="26"/>
        <v>1511030</v>
      </c>
      <c r="I148" s="7">
        <f t="shared" si="27"/>
        <v>23400</v>
      </c>
      <c r="J148" s="58">
        <f t="shared" si="28"/>
        <v>1.5729717738953906</v>
      </c>
    </row>
    <row r="149" spans="1:10" ht="19.5" customHeight="1">
      <c r="A149" s="69">
        <v>32381</v>
      </c>
      <c r="B149" s="3" t="s">
        <v>219</v>
      </c>
      <c r="C149" s="4">
        <v>0</v>
      </c>
      <c r="D149" s="4">
        <v>0</v>
      </c>
      <c r="E149" s="4">
        <v>1275</v>
      </c>
      <c r="F149" s="4">
        <v>0</v>
      </c>
      <c r="G149" s="4"/>
      <c r="H149" s="4">
        <f t="shared" si="26"/>
        <v>0</v>
      </c>
      <c r="I149" s="4">
        <f t="shared" si="27"/>
        <v>0</v>
      </c>
      <c r="J149" s="35" t="e">
        <f t="shared" si="28"/>
        <v>#DIV/0!</v>
      </c>
    </row>
    <row r="150" spans="1:10" ht="19.5" customHeight="1">
      <c r="A150" s="69">
        <v>32382</v>
      </c>
      <c r="B150" s="3" t="s">
        <v>91</v>
      </c>
      <c r="C150" s="4">
        <v>1098285</v>
      </c>
      <c r="D150" s="4">
        <v>1078130</v>
      </c>
      <c r="E150" s="4">
        <v>901543.31</v>
      </c>
      <c r="F150" s="4">
        <v>1101530</v>
      </c>
      <c r="G150" s="4"/>
      <c r="H150" s="4">
        <f t="shared" si="26"/>
        <v>1101530</v>
      </c>
      <c r="I150" s="4">
        <f t="shared" si="27"/>
        <v>23400</v>
      </c>
      <c r="J150" s="35">
        <f t="shared" si="28"/>
        <v>2.1704247168708783</v>
      </c>
    </row>
    <row r="151" spans="1:10" ht="19.5" customHeight="1">
      <c r="A151" s="69">
        <v>32389</v>
      </c>
      <c r="B151" s="3" t="s">
        <v>92</v>
      </c>
      <c r="C151" s="4">
        <v>582500</v>
      </c>
      <c r="D151" s="4">
        <v>409500</v>
      </c>
      <c r="E151" s="4">
        <v>334525.3</v>
      </c>
      <c r="F151" s="4">
        <v>409500</v>
      </c>
      <c r="G151" s="4"/>
      <c r="H151" s="4">
        <f t="shared" si="26"/>
        <v>409500</v>
      </c>
      <c r="I151" s="4">
        <f t="shared" si="27"/>
        <v>0</v>
      </c>
      <c r="J151" s="35">
        <f t="shared" si="28"/>
        <v>0</v>
      </c>
    </row>
    <row r="152" spans="1:10" ht="19.5" customHeight="1">
      <c r="A152" s="68">
        <v>3239</v>
      </c>
      <c r="B152" s="6" t="s">
        <v>93</v>
      </c>
      <c r="C152" s="7">
        <f>SUM(C153:C157)</f>
        <v>1999760</v>
      </c>
      <c r="D152" s="7">
        <f>SUM(D153:D157)</f>
        <v>1960235</v>
      </c>
      <c r="E152" s="7">
        <f>SUM(E153:E157)</f>
        <v>1474125.8299999998</v>
      </c>
      <c r="F152" s="7">
        <f>SUM(F153:F157)</f>
        <v>1887600</v>
      </c>
      <c r="G152" s="7">
        <f>SUM(G153:G157)</f>
        <v>0</v>
      </c>
      <c r="H152" s="7">
        <f t="shared" si="26"/>
        <v>1887600</v>
      </c>
      <c r="I152" s="7">
        <f t="shared" si="27"/>
        <v>-72635</v>
      </c>
      <c r="J152" s="58">
        <f t="shared" si="28"/>
        <v>-3.7054230742742575</v>
      </c>
    </row>
    <row r="153" spans="1:10" ht="19.5" customHeight="1">
      <c r="A153" s="70">
        <v>32391</v>
      </c>
      <c r="B153" s="9" t="s">
        <v>220</v>
      </c>
      <c r="C153" s="4">
        <v>326200</v>
      </c>
      <c r="D153" s="4">
        <v>327600</v>
      </c>
      <c r="E153" s="4">
        <v>139528.26</v>
      </c>
      <c r="F153" s="4">
        <v>327600</v>
      </c>
      <c r="G153" s="4"/>
      <c r="H153" s="4">
        <f t="shared" si="26"/>
        <v>327600</v>
      </c>
      <c r="I153" s="4">
        <f t="shared" si="27"/>
        <v>0</v>
      </c>
      <c r="J153" s="35">
        <f t="shared" si="28"/>
        <v>0</v>
      </c>
    </row>
    <row r="154" spans="1:10" ht="19.5" customHeight="1">
      <c r="A154" s="69">
        <v>32394</v>
      </c>
      <c r="B154" s="3" t="s">
        <v>94</v>
      </c>
      <c r="C154" s="4">
        <v>40000</v>
      </c>
      <c r="D154" s="4">
        <v>40000</v>
      </c>
      <c r="E154" s="4">
        <v>30087.19</v>
      </c>
      <c r="F154" s="4">
        <v>40000</v>
      </c>
      <c r="G154" s="4"/>
      <c r="H154" s="4">
        <f t="shared" si="26"/>
        <v>40000</v>
      </c>
      <c r="I154" s="4">
        <f t="shared" si="27"/>
        <v>0</v>
      </c>
      <c r="J154" s="35">
        <f t="shared" si="28"/>
        <v>0</v>
      </c>
    </row>
    <row r="155" spans="1:10" ht="19.5" customHeight="1">
      <c r="A155" s="69">
        <v>32395</v>
      </c>
      <c r="B155" s="3" t="s">
        <v>95</v>
      </c>
      <c r="C155" s="4">
        <v>751425</v>
      </c>
      <c r="D155" s="4">
        <v>760500</v>
      </c>
      <c r="E155" s="4">
        <v>565967.45</v>
      </c>
      <c r="F155" s="4">
        <v>760500</v>
      </c>
      <c r="G155" s="4"/>
      <c r="H155" s="4">
        <f t="shared" si="26"/>
        <v>760500</v>
      </c>
      <c r="I155" s="4">
        <f t="shared" si="27"/>
        <v>0</v>
      </c>
      <c r="J155" s="35">
        <f t="shared" si="28"/>
        <v>0</v>
      </c>
    </row>
    <row r="156" spans="1:10" ht="19.5" customHeight="1">
      <c r="A156" s="69">
        <v>32396</v>
      </c>
      <c r="B156" s="3" t="s">
        <v>96</v>
      </c>
      <c r="C156" s="4">
        <v>407750</v>
      </c>
      <c r="D156" s="4">
        <v>407750</v>
      </c>
      <c r="E156" s="4">
        <v>359853.68</v>
      </c>
      <c r="F156" s="4">
        <v>409500</v>
      </c>
      <c r="G156" s="4"/>
      <c r="H156" s="4">
        <f t="shared" si="26"/>
        <v>409500</v>
      </c>
      <c r="I156" s="4">
        <f t="shared" si="27"/>
        <v>1750</v>
      </c>
      <c r="J156" s="35">
        <f t="shared" si="28"/>
        <v>0.4291845493562232</v>
      </c>
    </row>
    <row r="157" spans="1:10" ht="19.5" customHeight="1">
      <c r="A157" s="69">
        <v>32399</v>
      </c>
      <c r="B157" s="3" t="s">
        <v>221</v>
      </c>
      <c r="C157" s="52">
        <v>474385</v>
      </c>
      <c r="D157" s="52">
        <v>424385</v>
      </c>
      <c r="E157" s="52">
        <v>378689.25</v>
      </c>
      <c r="F157" s="8">
        <v>350000</v>
      </c>
      <c r="G157" s="8"/>
      <c r="H157" s="8">
        <f t="shared" si="26"/>
        <v>350000</v>
      </c>
      <c r="I157" s="52">
        <f t="shared" si="27"/>
        <v>-74385</v>
      </c>
      <c r="J157" s="60">
        <f t="shared" si="28"/>
        <v>-17.527716578107146</v>
      </c>
    </row>
    <row r="158" spans="1:10" ht="19.5" customHeight="1">
      <c r="A158" s="67">
        <v>324</v>
      </c>
      <c r="B158" s="13" t="s">
        <v>123</v>
      </c>
      <c r="C158" s="14">
        <f>C159</f>
        <v>230000</v>
      </c>
      <c r="D158" s="14">
        <f>D159</f>
        <v>265000</v>
      </c>
      <c r="E158" s="14">
        <f>E159</f>
        <v>249622.21</v>
      </c>
      <c r="F158" s="14">
        <f>F159</f>
        <v>130000</v>
      </c>
      <c r="G158" s="14">
        <f>G159</f>
        <v>0</v>
      </c>
      <c r="H158" s="14">
        <f t="shared" si="26"/>
        <v>130000</v>
      </c>
      <c r="I158" s="14">
        <f t="shared" si="27"/>
        <v>-135000</v>
      </c>
      <c r="J158" s="57">
        <f t="shared" si="28"/>
        <v>-50.943396226415096</v>
      </c>
    </row>
    <row r="159" spans="1:10" ht="19.5" customHeight="1">
      <c r="A159" s="68">
        <v>3241</v>
      </c>
      <c r="B159" s="6" t="s">
        <v>123</v>
      </c>
      <c r="C159" s="7">
        <f>SUM(C160:C162)</f>
        <v>230000</v>
      </c>
      <c r="D159" s="7">
        <f>SUM(D160:D162)</f>
        <v>265000</v>
      </c>
      <c r="E159" s="7">
        <f>SUM(E160:E162)</f>
        <v>249622.21</v>
      </c>
      <c r="F159" s="7">
        <f>SUM(F160:F162)</f>
        <v>130000</v>
      </c>
      <c r="G159" s="7">
        <f>SUM(G160:G162)</f>
        <v>0</v>
      </c>
      <c r="H159" s="7">
        <f t="shared" si="26"/>
        <v>130000</v>
      </c>
      <c r="I159" s="7">
        <f t="shared" si="27"/>
        <v>-135000</v>
      </c>
      <c r="J159" s="58">
        <f t="shared" si="28"/>
        <v>-50.943396226415096</v>
      </c>
    </row>
    <row r="160" spans="1:10" ht="19.5" customHeight="1">
      <c r="A160" s="69">
        <v>32411</v>
      </c>
      <c r="B160" s="3" t="s">
        <v>222</v>
      </c>
      <c r="C160" s="4">
        <v>0</v>
      </c>
      <c r="D160" s="4">
        <v>0</v>
      </c>
      <c r="E160" s="4">
        <v>0</v>
      </c>
      <c r="F160" s="4">
        <v>0</v>
      </c>
      <c r="G160" s="4"/>
      <c r="H160" s="4">
        <f t="shared" si="26"/>
        <v>0</v>
      </c>
      <c r="I160" s="4">
        <f t="shared" si="27"/>
        <v>0</v>
      </c>
      <c r="J160" s="35" t="e">
        <f t="shared" si="28"/>
        <v>#DIV/0!</v>
      </c>
    </row>
    <row r="161" spans="1:10" ht="19.5" customHeight="1">
      <c r="A161" s="69">
        <v>32412</v>
      </c>
      <c r="B161" s="3" t="s">
        <v>223</v>
      </c>
      <c r="C161" s="4">
        <v>220000</v>
      </c>
      <c r="D161" s="4">
        <v>255000</v>
      </c>
      <c r="E161" s="4">
        <v>244426.94</v>
      </c>
      <c r="F161" s="4">
        <v>120000</v>
      </c>
      <c r="G161" s="4"/>
      <c r="H161" s="4">
        <f t="shared" si="26"/>
        <v>120000</v>
      </c>
      <c r="I161" s="4">
        <f t="shared" si="27"/>
        <v>-135000</v>
      </c>
      <c r="J161" s="35">
        <f t="shared" si="28"/>
        <v>-52.94117647058824</v>
      </c>
    </row>
    <row r="162" spans="1:10" ht="19.5" customHeight="1">
      <c r="A162" s="69">
        <v>324121</v>
      </c>
      <c r="B162" s="3" t="s">
        <v>224</v>
      </c>
      <c r="C162" s="4">
        <v>10000</v>
      </c>
      <c r="D162" s="4">
        <v>10000</v>
      </c>
      <c r="E162" s="4">
        <v>5195.27</v>
      </c>
      <c r="F162" s="4">
        <v>10000</v>
      </c>
      <c r="G162" s="4"/>
      <c r="H162" s="4">
        <f t="shared" si="26"/>
        <v>10000</v>
      </c>
      <c r="I162" s="4">
        <f t="shared" si="27"/>
        <v>0</v>
      </c>
      <c r="J162" s="35">
        <f t="shared" si="28"/>
        <v>0</v>
      </c>
    </row>
    <row r="163" spans="1:10" ht="19.5" customHeight="1">
      <c r="A163" s="67">
        <v>329</v>
      </c>
      <c r="B163" s="13" t="s">
        <v>97</v>
      </c>
      <c r="C163" s="14">
        <f>C164+C167+C172+C174+C178+C184+C186</f>
        <v>1548750</v>
      </c>
      <c r="D163" s="14">
        <f>D164+D167+D172+D174+D178+D184+D186</f>
        <v>1481530</v>
      </c>
      <c r="E163" s="14">
        <f>E164+E167+E172+E174+E178+E184+E186</f>
        <v>887877.16</v>
      </c>
      <c r="F163" s="14">
        <f>F164+F167+F172+F174+F178+F184+F186</f>
        <v>1442500</v>
      </c>
      <c r="G163" s="14">
        <f>G164+G167+G172+G174+G178+G184+G186</f>
        <v>20160</v>
      </c>
      <c r="H163" s="14">
        <f t="shared" si="26"/>
        <v>1462660</v>
      </c>
      <c r="I163" s="14">
        <f t="shared" si="27"/>
        <v>-39030</v>
      </c>
      <c r="J163" s="57">
        <f t="shared" si="28"/>
        <v>-2.63443872213185</v>
      </c>
    </row>
    <row r="164" spans="1:10" ht="19.5" customHeight="1">
      <c r="A164" s="68">
        <v>3291</v>
      </c>
      <c r="B164" s="6" t="s">
        <v>225</v>
      </c>
      <c r="C164" s="7">
        <f>SUM(C165:C166)</f>
        <v>70000</v>
      </c>
      <c r="D164" s="7">
        <f>SUM(D165:D166)</f>
        <v>70000</v>
      </c>
      <c r="E164" s="7">
        <f>SUM(E165:E166)</f>
        <v>60992.12</v>
      </c>
      <c r="F164" s="7">
        <f>SUM(F165:F166)</f>
        <v>70000</v>
      </c>
      <c r="G164" s="7">
        <f>SUM(G165:G166)</f>
        <v>0</v>
      </c>
      <c r="H164" s="7">
        <f t="shared" si="26"/>
        <v>70000</v>
      </c>
      <c r="I164" s="7">
        <f t="shared" si="27"/>
        <v>0</v>
      </c>
      <c r="J164" s="58">
        <f t="shared" si="28"/>
        <v>0</v>
      </c>
    </row>
    <row r="165" spans="1:10" ht="19.5" customHeight="1">
      <c r="A165" s="69">
        <v>32911</v>
      </c>
      <c r="B165" s="3" t="s">
        <v>226</v>
      </c>
      <c r="C165" s="4">
        <v>70000</v>
      </c>
      <c r="D165" s="4">
        <v>70000</v>
      </c>
      <c r="E165" s="4">
        <v>60992.12</v>
      </c>
      <c r="F165" s="4">
        <v>70000</v>
      </c>
      <c r="G165" s="4"/>
      <c r="H165" s="4">
        <f t="shared" si="26"/>
        <v>70000</v>
      </c>
      <c r="I165" s="4">
        <f t="shared" si="27"/>
        <v>0</v>
      </c>
      <c r="J165" s="35">
        <f t="shared" si="28"/>
        <v>0</v>
      </c>
    </row>
    <row r="166" spans="1:10" ht="19.5" customHeight="1">
      <c r="A166" s="69">
        <v>32912</v>
      </c>
      <c r="B166" s="3" t="s">
        <v>98</v>
      </c>
      <c r="C166" s="4">
        <v>0</v>
      </c>
      <c r="D166" s="4">
        <v>0</v>
      </c>
      <c r="E166" s="4">
        <v>0</v>
      </c>
      <c r="F166" s="4">
        <v>0</v>
      </c>
      <c r="G166" s="4"/>
      <c r="H166" s="4">
        <f t="shared" si="26"/>
        <v>0</v>
      </c>
      <c r="I166" s="4">
        <f t="shared" si="27"/>
        <v>0</v>
      </c>
      <c r="J166" s="35" t="e">
        <f t="shared" si="28"/>
        <v>#DIV/0!</v>
      </c>
    </row>
    <row r="167" spans="1:10" ht="19.5" customHeight="1">
      <c r="A167" s="68">
        <v>3292</v>
      </c>
      <c r="B167" s="6" t="s">
        <v>99</v>
      </c>
      <c r="C167" s="7">
        <f>SUM(C168:C171)</f>
        <v>650000</v>
      </c>
      <c r="D167" s="7">
        <f>SUM(D168:D171)</f>
        <v>650000</v>
      </c>
      <c r="E167" s="7">
        <f>SUM(E168:E171)</f>
        <v>240879.16</v>
      </c>
      <c r="F167" s="7">
        <f>SUM(F168:F171)</f>
        <v>650000</v>
      </c>
      <c r="G167" s="7">
        <f>SUM(G168:G171)</f>
        <v>0</v>
      </c>
      <c r="H167" s="7">
        <f t="shared" si="26"/>
        <v>650000</v>
      </c>
      <c r="I167" s="7">
        <f t="shared" si="27"/>
        <v>0</v>
      </c>
      <c r="J167" s="58">
        <f t="shared" si="28"/>
        <v>0</v>
      </c>
    </row>
    <row r="168" spans="1:10" ht="19.5" customHeight="1">
      <c r="A168" s="69">
        <v>32921</v>
      </c>
      <c r="B168" s="3" t="s">
        <v>227</v>
      </c>
      <c r="C168" s="4">
        <v>125000</v>
      </c>
      <c r="D168" s="4">
        <v>125000</v>
      </c>
      <c r="E168" s="4">
        <v>87686.95</v>
      </c>
      <c r="F168" s="4">
        <v>125000</v>
      </c>
      <c r="G168" s="4"/>
      <c r="H168" s="4">
        <f t="shared" si="26"/>
        <v>125000</v>
      </c>
      <c r="I168" s="4">
        <f t="shared" si="27"/>
        <v>0</v>
      </c>
      <c r="J168" s="35">
        <f t="shared" si="28"/>
        <v>0</v>
      </c>
    </row>
    <row r="169" spans="1:13" ht="19.5" customHeight="1">
      <c r="A169" s="69">
        <v>32922</v>
      </c>
      <c r="B169" s="3" t="s">
        <v>228</v>
      </c>
      <c r="C169" s="4">
        <v>275000</v>
      </c>
      <c r="D169" s="4">
        <v>275000</v>
      </c>
      <c r="E169" s="4">
        <v>50057.83</v>
      </c>
      <c r="F169" s="4">
        <v>275000</v>
      </c>
      <c r="G169" s="4"/>
      <c r="H169" s="4">
        <f t="shared" si="26"/>
        <v>275000</v>
      </c>
      <c r="I169" s="4">
        <f t="shared" si="27"/>
        <v>0</v>
      </c>
      <c r="J169" s="35">
        <f t="shared" si="28"/>
        <v>0</v>
      </c>
      <c r="M169" s="53"/>
    </row>
    <row r="170" spans="1:13" ht="19.5" customHeight="1">
      <c r="A170" s="69">
        <v>32923</v>
      </c>
      <c r="B170" s="3" t="s">
        <v>229</v>
      </c>
      <c r="C170" s="4">
        <v>70000</v>
      </c>
      <c r="D170" s="4">
        <v>70000</v>
      </c>
      <c r="E170" s="4">
        <v>20127.48</v>
      </c>
      <c r="F170" s="4">
        <v>70000</v>
      </c>
      <c r="G170" s="4"/>
      <c r="H170" s="4">
        <f t="shared" si="26"/>
        <v>70000</v>
      </c>
      <c r="I170" s="4">
        <f t="shared" si="27"/>
        <v>0</v>
      </c>
      <c r="J170" s="35">
        <f t="shared" si="28"/>
        <v>0</v>
      </c>
      <c r="M170" s="53"/>
    </row>
    <row r="171" spans="1:13" ht="19.5" customHeight="1">
      <c r="A171" s="69">
        <v>32924</v>
      </c>
      <c r="B171" s="3" t="s">
        <v>230</v>
      </c>
      <c r="C171" s="4">
        <v>180000</v>
      </c>
      <c r="D171" s="4">
        <v>180000</v>
      </c>
      <c r="E171" s="4">
        <v>83006.9</v>
      </c>
      <c r="F171" s="4">
        <v>180000</v>
      </c>
      <c r="G171" s="4"/>
      <c r="H171" s="4">
        <f t="shared" si="26"/>
        <v>180000</v>
      </c>
      <c r="I171" s="4">
        <f t="shared" si="27"/>
        <v>0</v>
      </c>
      <c r="J171" s="35">
        <f t="shared" si="28"/>
        <v>0</v>
      </c>
      <c r="M171" s="53"/>
    </row>
    <row r="172" spans="1:10" ht="19.5" customHeight="1">
      <c r="A172" s="68">
        <v>3293</v>
      </c>
      <c r="B172" s="6" t="s">
        <v>100</v>
      </c>
      <c r="C172" s="7">
        <f>C173</f>
        <v>291250</v>
      </c>
      <c r="D172" s="7">
        <f>D173</f>
        <v>292500</v>
      </c>
      <c r="E172" s="7">
        <f>E173</f>
        <v>204824.32</v>
      </c>
      <c r="F172" s="7">
        <f>F173</f>
        <v>292500</v>
      </c>
      <c r="G172" s="7">
        <f>G173</f>
        <v>0</v>
      </c>
      <c r="H172" s="7">
        <f t="shared" si="26"/>
        <v>292500</v>
      </c>
      <c r="I172" s="7">
        <f t="shared" si="27"/>
        <v>0</v>
      </c>
      <c r="J172" s="58">
        <f t="shared" si="28"/>
        <v>0</v>
      </c>
    </row>
    <row r="173" spans="1:10" ht="19.5" customHeight="1">
      <c r="A173" s="69">
        <v>32931</v>
      </c>
      <c r="B173" s="3" t="s">
        <v>100</v>
      </c>
      <c r="C173" s="4">
        <v>291250</v>
      </c>
      <c r="D173" s="4">
        <v>292500</v>
      </c>
      <c r="E173" s="4">
        <v>204824.32</v>
      </c>
      <c r="F173" s="4">
        <v>292500</v>
      </c>
      <c r="G173" s="4"/>
      <c r="H173" s="4">
        <f t="shared" si="26"/>
        <v>292500</v>
      </c>
      <c r="I173" s="4">
        <f t="shared" si="27"/>
        <v>0</v>
      </c>
      <c r="J173" s="35">
        <f t="shared" si="28"/>
        <v>0</v>
      </c>
    </row>
    <row r="174" spans="1:10" ht="19.5" customHeight="1">
      <c r="A174" s="68">
        <v>3294</v>
      </c>
      <c r="B174" s="6" t="s">
        <v>231</v>
      </c>
      <c r="C174" s="7">
        <f>SUM(C175:C177)</f>
        <v>80000</v>
      </c>
      <c r="D174" s="7">
        <f>SUM(D175:D177)</f>
        <v>55500</v>
      </c>
      <c r="E174" s="7">
        <f>SUM(E175:E177)</f>
        <v>56903.17999999999</v>
      </c>
      <c r="F174" s="7">
        <f>SUM(F175:F177)</f>
        <v>56000</v>
      </c>
      <c r="G174" s="7">
        <f>SUM(G175:G177)</f>
        <v>0</v>
      </c>
      <c r="H174" s="7">
        <f t="shared" si="26"/>
        <v>56000</v>
      </c>
      <c r="I174" s="7">
        <f t="shared" si="27"/>
        <v>500</v>
      </c>
      <c r="J174" s="58">
        <f t="shared" si="28"/>
        <v>0.9009009009009009</v>
      </c>
    </row>
    <row r="175" spans="1:10" ht="19.5" customHeight="1">
      <c r="A175" s="69">
        <v>32941</v>
      </c>
      <c r="B175" s="3" t="s">
        <v>101</v>
      </c>
      <c r="C175" s="4">
        <v>45000</v>
      </c>
      <c r="D175" s="4">
        <v>45000</v>
      </c>
      <c r="E175" s="4">
        <v>48154.84</v>
      </c>
      <c r="F175" s="4">
        <v>45000</v>
      </c>
      <c r="G175" s="4"/>
      <c r="H175" s="4">
        <f t="shared" si="26"/>
        <v>45000</v>
      </c>
      <c r="I175" s="4">
        <f t="shared" si="27"/>
        <v>0</v>
      </c>
      <c r="J175" s="35">
        <f t="shared" si="28"/>
        <v>0</v>
      </c>
    </row>
    <row r="176" spans="1:10" ht="19.5" customHeight="1">
      <c r="A176" s="69">
        <v>32942</v>
      </c>
      <c r="B176" s="3" t="s">
        <v>102</v>
      </c>
      <c r="C176" s="4">
        <v>5000</v>
      </c>
      <c r="D176" s="4">
        <v>500</v>
      </c>
      <c r="E176" s="4">
        <v>504.17</v>
      </c>
      <c r="F176" s="4">
        <v>1000</v>
      </c>
      <c r="G176" s="4"/>
      <c r="H176" s="4">
        <f t="shared" si="26"/>
        <v>1000</v>
      </c>
      <c r="I176" s="4">
        <f t="shared" si="27"/>
        <v>500</v>
      </c>
      <c r="J176" s="35">
        <f t="shared" si="28"/>
        <v>100</v>
      </c>
    </row>
    <row r="177" spans="1:10" ht="19.5" customHeight="1">
      <c r="A177" s="69">
        <v>32943</v>
      </c>
      <c r="B177" s="3" t="s">
        <v>148</v>
      </c>
      <c r="C177" s="4">
        <v>30000</v>
      </c>
      <c r="D177" s="4">
        <v>10000</v>
      </c>
      <c r="E177" s="4">
        <v>8244.17</v>
      </c>
      <c r="F177" s="4">
        <v>10000</v>
      </c>
      <c r="G177" s="4"/>
      <c r="H177" s="4">
        <f t="shared" si="26"/>
        <v>10000</v>
      </c>
      <c r="I177" s="4">
        <f t="shared" si="27"/>
        <v>0</v>
      </c>
      <c r="J177" s="35">
        <f t="shared" si="28"/>
        <v>0</v>
      </c>
    </row>
    <row r="178" spans="1:10" ht="19.5" customHeight="1">
      <c r="A178" s="68">
        <v>3295</v>
      </c>
      <c r="B178" s="6" t="s">
        <v>103</v>
      </c>
      <c r="C178" s="7">
        <f>SUM(C179:C183)</f>
        <v>135000</v>
      </c>
      <c r="D178" s="7">
        <f>SUM(D179:D183)</f>
        <v>114000</v>
      </c>
      <c r="E178" s="7">
        <f>SUM(E179:E183)</f>
        <v>102165.95999999999</v>
      </c>
      <c r="F178" s="7">
        <f>SUM(F179:F183)</f>
        <v>114000</v>
      </c>
      <c r="G178" s="7">
        <f>SUM(G179:G183)</f>
        <v>0</v>
      </c>
      <c r="H178" s="7">
        <f t="shared" si="26"/>
        <v>114000</v>
      </c>
      <c r="I178" s="7">
        <f t="shared" si="27"/>
        <v>0</v>
      </c>
      <c r="J178" s="58">
        <f t="shared" si="28"/>
        <v>0</v>
      </c>
    </row>
    <row r="179" spans="1:10" ht="19.5" customHeight="1">
      <c r="A179" s="69">
        <v>32951</v>
      </c>
      <c r="B179" s="3" t="s">
        <v>232</v>
      </c>
      <c r="C179" s="4">
        <v>10000</v>
      </c>
      <c r="D179" s="4">
        <v>1500</v>
      </c>
      <c r="E179" s="4">
        <v>1240</v>
      </c>
      <c r="F179" s="4">
        <v>1500</v>
      </c>
      <c r="G179" s="4"/>
      <c r="H179" s="4">
        <f t="shared" si="26"/>
        <v>1500</v>
      </c>
      <c r="I179" s="4">
        <f t="shared" si="27"/>
        <v>0</v>
      </c>
      <c r="J179" s="35">
        <f t="shared" si="28"/>
        <v>0</v>
      </c>
    </row>
    <row r="180" spans="1:10" ht="19.5" customHeight="1">
      <c r="A180" s="69">
        <v>32952</v>
      </c>
      <c r="B180" s="3" t="s">
        <v>233</v>
      </c>
      <c r="C180" s="4">
        <v>25000</v>
      </c>
      <c r="D180" s="4">
        <v>10000</v>
      </c>
      <c r="E180" s="4">
        <v>7891</v>
      </c>
      <c r="F180" s="4">
        <v>10000</v>
      </c>
      <c r="G180" s="4"/>
      <c r="H180" s="4">
        <f t="shared" si="26"/>
        <v>10000</v>
      </c>
      <c r="I180" s="4">
        <f t="shared" si="27"/>
        <v>0</v>
      </c>
      <c r="J180" s="35">
        <f t="shared" si="28"/>
        <v>0</v>
      </c>
    </row>
    <row r="181" spans="1:10" ht="19.5" customHeight="1">
      <c r="A181" s="69">
        <v>32953</v>
      </c>
      <c r="B181" s="3" t="s">
        <v>234</v>
      </c>
      <c r="C181" s="4">
        <v>35000</v>
      </c>
      <c r="D181" s="4">
        <v>37500</v>
      </c>
      <c r="E181" s="4">
        <v>35219.78</v>
      </c>
      <c r="F181" s="4">
        <v>37500</v>
      </c>
      <c r="G181" s="4"/>
      <c r="H181" s="4">
        <f t="shared" si="26"/>
        <v>37500</v>
      </c>
      <c r="I181" s="4">
        <f t="shared" si="27"/>
        <v>0</v>
      </c>
      <c r="J181" s="35">
        <f t="shared" si="28"/>
        <v>0</v>
      </c>
    </row>
    <row r="182" spans="1:10" ht="19.5" customHeight="1">
      <c r="A182" s="69">
        <v>32955</v>
      </c>
      <c r="B182" s="3" t="s">
        <v>242</v>
      </c>
      <c r="C182" s="4">
        <v>60000</v>
      </c>
      <c r="D182" s="4">
        <v>60000</v>
      </c>
      <c r="E182" s="4">
        <v>53415.18</v>
      </c>
      <c r="F182" s="4">
        <v>60000</v>
      </c>
      <c r="G182" s="4"/>
      <c r="H182" s="4">
        <f t="shared" si="26"/>
        <v>60000</v>
      </c>
      <c r="I182" s="4">
        <f t="shared" si="27"/>
        <v>0</v>
      </c>
      <c r="J182" s="35">
        <f t="shared" si="28"/>
        <v>0</v>
      </c>
    </row>
    <row r="183" spans="1:10" ht="19.5" customHeight="1">
      <c r="A183" s="69">
        <v>32959</v>
      </c>
      <c r="B183" s="3" t="s">
        <v>256</v>
      </c>
      <c r="C183" s="4">
        <v>5000</v>
      </c>
      <c r="D183" s="4">
        <v>5000</v>
      </c>
      <c r="E183" s="4">
        <v>4400</v>
      </c>
      <c r="F183" s="4">
        <v>5000</v>
      </c>
      <c r="G183" s="4"/>
      <c r="H183" s="4">
        <f t="shared" si="26"/>
        <v>5000</v>
      </c>
      <c r="I183" s="4">
        <f t="shared" si="27"/>
        <v>0</v>
      </c>
      <c r="J183" s="35">
        <f t="shared" si="28"/>
        <v>0</v>
      </c>
    </row>
    <row r="184" spans="1:10" ht="19.5" customHeight="1">
      <c r="A184" s="68">
        <v>3296</v>
      </c>
      <c r="B184" s="6" t="s">
        <v>143</v>
      </c>
      <c r="C184" s="7">
        <f>C185</f>
        <v>0</v>
      </c>
      <c r="D184" s="7">
        <f>D185</f>
        <v>0</v>
      </c>
      <c r="E184" s="7">
        <f>E185</f>
        <v>0</v>
      </c>
      <c r="F184" s="7">
        <f>F185</f>
        <v>0</v>
      </c>
      <c r="G184" s="7">
        <f>G185</f>
        <v>0</v>
      </c>
      <c r="H184" s="7">
        <f t="shared" si="26"/>
        <v>0</v>
      </c>
      <c r="I184" s="7">
        <f t="shared" si="27"/>
        <v>0</v>
      </c>
      <c r="J184" s="58" t="e">
        <f t="shared" si="28"/>
        <v>#DIV/0!</v>
      </c>
    </row>
    <row r="185" spans="1:10" ht="19.5" customHeight="1">
      <c r="A185" s="69">
        <v>32961</v>
      </c>
      <c r="B185" s="3" t="s">
        <v>143</v>
      </c>
      <c r="C185" s="4">
        <v>0</v>
      </c>
      <c r="D185" s="4">
        <v>0</v>
      </c>
      <c r="E185" s="4">
        <v>0</v>
      </c>
      <c r="F185" s="4">
        <v>0</v>
      </c>
      <c r="G185" s="4"/>
      <c r="H185" s="4">
        <f t="shared" si="26"/>
        <v>0</v>
      </c>
      <c r="I185" s="4">
        <f t="shared" si="27"/>
        <v>0</v>
      </c>
      <c r="J185" s="35" t="e">
        <f t="shared" si="28"/>
        <v>#DIV/0!</v>
      </c>
    </row>
    <row r="186" spans="1:10" ht="19.5" customHeight="1">
      <c r="A186" s="68">
        <v>3299</v>
      </c>
      <c r="B186" s="6" t="s">
        <v>97</v>
      </c>
      <c r="C186" s="7">
        <f>SUM(C187:C188)</f>
        <v>322500</v>
      </c>
      <c r="D186" s="7">
        <f>SUM(D187:D188)</f>
        <v>299530</v>
      </c>
      <c r="E186" s="7">
        <f>SUM(E187:E188)</f>
        <v>222112.42</v>
      </c>
      <c r="F186" s="7">
        <f>SUM(F187:F188)</f>
        <v>260000</v>
      </c>
      <c r="G186" s="7">
        <f>SUM(G187:G188)</f>
        <v>20160</v>
      </c>
      <c r="H186" s="7">
        <f t="shared" si="26"/>
        <v>280160</v>
      </c>
      <c r="I186" s="7">
        <f t="shared" si="27"/>
        <v>-39530</v>
      </c>
      <c r="J186" s="58">
        <f t="shared" si="28"/>
        <v>-13.197342503255099</v>
      </c>
    </row>
    <row r="187" spans="1:14" ht="19.5" customHeight="1">
      <c r="A187" s="69">
        <v>32991</v>
      </c>
      <c r="B187" s="3" t="s">
        <v>235</v>
      </c>
      <c r="C187" s="4">
        <v>10000</v>
      </c>
      <c r="D187" s="4">
        <v>10000</v>
      </c>
      <c r="E187" s="4">
        <v>7890</v>
      </c>
      <c r="F187" s="4">
        <v>10000</v>
      </c>
      <c r="G187" s="4"/>
      <c r="H187" s="4">
        <f t="shared" si="26"/>
        <v>10000</v>
      </c>
      <c r="I187" s="4">
        <f t="shared" si="27"/>
        <v>0</v>
      </c>
      <c r="J187" s="35">
        <f t="shared" si="28"/>
        <v>0</v>
      </c>
      <c r="N187" s="53"/>
    </row>
    <row r="188" spans="1:14" ht="19.5" customHeight="1">
      <c r="A188" s="69">
        <v>32999</v>
      </c>
      <c r="B188" s="3" t="s">
        <v>97</v>
      </c>
      <c r="C188" s="4">
        <v>312500</v>
      </c>
      <c r="D188" s="4">
        <v>289530</v>
      </c>
      <c r="E188" s="4">
        <v>214222.42</v>
      </c>
      <c r="F188" s="4">
        <v>250000</v>
      </c>
      <c r="G188" s="4">
        <v>20160</v>
      </c>
      <c r="H188" s="4">
        <f t="shared" si="26"/>
        <v>270160</v>
      </c>
      <c r="I188" s="4">
        <f t="shared" si="27"/>
        <v>-39530</v>
      </c>
      <c r="J188" s="35">
        <f t="shared" si="28"/>
        <v>-13.653162021206782</v>
      </c>
      <c r="N188" s="53"/>
    </row>
    <row r="189" spans="1:14" ht="19.5" customHeight="1">
      <c r="A189" s="66">
        <v>34</v>
      </c>
      <c r="B189" s="11" t="s">
        <v>104</v>
      </c>
      <c r="C189" s="12">
        <f>C190</f>
        <v>190000</v>
      </c>
      <c r="D189" s="12">
        <f>D190</f>
        <v>165000</v>
      </c>
      <c r="E189" s="12">
        <f>E190</f>
        <v>140997.90000000002</v>
      </c>
      <c r="F189" s="12">
        <f>F190</f>
        <v>165000</v>
      </c>
      <c r="G189" s="12">
        <f>G190</f>
        <v>0</v>
      </c>
      <c r="H189" s="12">
        <f t="shared" si="26"/>
        <v>165000</v>
      </c>
      <c r="I189" s="12">
        <f t="shared" si="27"/>
        <v>0</v>
      </c>
      <c r="J189" s="56">
        <f t="shared" si="28"/>
        <v>0</v>
      </c>
      <c r="N189" s="53"/>
    </row>
    <row r="190" spans="1:10" ht="19.5" customHeight="1">
      <c r="A190" s="67">
        <v>343</v>
      </c>
      <c r="B190" s="13" t="s">
        <v>105</v>
      </c>
      <c r="C190" s="14">
        <f>C191+C194+C196</f>
        <v>190000</v>
      </c>
      <c r="D190" s="14">
        <f>D191+D194+D196</f>
        <v>165000</v>
      </c>
      <c r="E190" s="14">
        <f>E191+E194+E196</f>
        <v>140997.90000000002</v>
      </c>
      <c r="F190" s="14">
        <f>F191+F194+F196</f>
        <v>165000</v>
      </c>
      <c r="G190" s="14">
        <f>G191+G194+G196</f>
        <v>0</v>
      </c>
      <c r="H190" s="14">
        <f t="shared" si="26"/>
        <v>165000</v>
      </c>
      <c r="I190" s="14">
        <f t="shared" si="27"/>
        <v>0</v>
      </c>
      <c r="J190" s="57">
        <f t="shared" si="28"/>
        <v>0</v>
      </c>
    </row>
    <row r="191" spans="1:10" ht="19.5" customHeight="1">
      <c r="A191" s="68">
        <v>3431</v>
      </c>
      <c r="B191" s="6" t="s">
        <v>106</v>
      </c>
      <c r="C191" s="7">
        <f>SUM(C192:C193)</f>
        <v>180000</v>
      </c>
      <c r="D191" s="7">
        <f>SUM(D192:D193)</f>
        <v>155000</v>
      </c>
      <c r="E191" s="7">
        <f>SUM(E192:E193)</f>
        <v>132554.96000000002</v>
      </c>
      <c r="F191" s="7">
        <f>SUM(F192:F193)</f>
        <v>155000</v>
      </c>
      <c r="G191" s="7">
        <f>SUM(G192:G193)</f>
        <v>0</v>
      </c>
      <c r="H191" s="7">
        <f t="shared" si="26"/>
        <v>155000</v>
      </c>
      <c r="I191" s="7">
        <f t="shared" si="27"/>
        <v>0</v>
      </c>
      <c r="J191" s="58">
        <f t="shared" si="28"/>
        <v>0</v>
      </c>
    </row>
    <row r="192" spans="1:10" ht="19.5" customHeight="1">
      <c r="A192" s="69">
        <v>34311</v>
      </c>
      <c r="B192" s="3" t="s">
        <v>107</v>
      </c>
      <c r="C192" s="4">
        <v>90000</v>
      </c>
      <c r="D192" s="4">
        <v>65000</v>
      </c>
      <c r="E192" s="4">
        <v>49723.19</v>
      </c>
      <c r="F192" s="4">
        <v>65000</v>
      </c>
      <c r="G192" s="4"/>
      <c r="H192" s="4">
        <f t="shared" si="26"/>
        <v>65000</v>
      </c>
      <c r="I192" s="4">
        <f t="shared" si="27"/>
        <v>0</v>
      </c>
      <c r="J192" s="35">
        <f t="shared" si="28"/>
        <v>0</v>
      </c>
    </row>
    <row r="193" spans="1:10" ht="19.5" customHeight="1">
      <c r="A193" s="69">
        <v>34312</v>
      </c>
      <c r="B193" s="3" t="s">
        <v>108</v>
      </c>
      <c r="C193" s="4">
        <v>90000</v>
      </c>
      <c r="D193" s="4">
        <v>90000</v>
      </c>
      <c r="E193" s="4">
        <v>82831.77</v>
      </c>
      <c r="F193" s="4">
        <v>90000</v>
      </c>
      <c r="G193" s="4"/>
      <c r="H193" s="4">
        <f t="shared" si="26"/>
        <v>90000</v>
      </c>
      <c r="I193" s="4">
        <f t="shared" si="27"/>
        <v>0</v>
      </c>
      <c r="J193" s="35">
        <f t="shared" si="28"/>
        <v>0</v>
      </c>
    </row>
    <row r="194" spans="1:10" ht="19.5" customHeight="1">
      <c r="A194" s="68">
        <v>3432</v>
      </c>
      <c r="B194" s="6" t="s">
        <v>245</v>
      </c>
      <c r="C194" s="7">
        <f>C195</f>
        <v>1000</v>
      </c>
      <c r="D194" s="7">
        <f>D195</f>
        <v>1000</v>
      </c>
      <c r="E194" s="7">
        <f>E195</f>
        <v>1172.29</v>
      </c>
      <c r="F194" s="7">
        <f>F195</f>
        <v>1000</v>
      </c>
      <c r="G194" s="7">
        <f>G195</f>
        <v>0</v>
      </c>
      <c r="H194" s="7">
        <f t="shared" si="26"/>
        <v>1000</v>
      </c>
      <c r="I194" s="7">
        <f t="shared" si="27"/>
        <v>0</v>
      </c>
      <c r="J194" s="58">
        <f t="shared" si="28"/>
        <v>0</v>
      </c>
    </row>
    <row r="195" spans="1:15" ht="19.5" customHeight="1">
      <c r="A195" s="69">
        <v>34321</v>
      </c>
      <c r="B195" s="3" t="s">
        <v>246</v>
      </c>
      <c r="C195" s="4">
        <v>1000</v>
      </c>
      <c r="D195" s="4">
        <v>1000</v>
      </c>
      <c r="E195" s="4">
        <v>1172.29</v>
      </c>
      <c r="F195" s="4">
        <v>1000</v>
      </c>
      <c r="G195" s="4"/>
      <c r="H195" s="4">
        <f t="shared" si="26"/>
        <v>1000</v>
      </c>
      <c r="I195" s="4">
        <f t="shared" si="27"/>
        <v>0</v>
      </c>
      <c r="J195" s="35">
        <f t="shared" si="28"/>
        <v>0</v>
      </c>
      <c r="O195" s="53"/>
    </row>
    <row r="196" spans="1:15" ht="19.5" customHeight="1">
      <c r="A196" s="68">
        <v>3433</v>
      </c>
      <c r="B196" s="6" t="s">
        <v>109</v>
      </c>
      <c r="C196" s="7">
        <f>SUM(C197:C198)</f>
        <v>9000</v>
      </c>
      <c r="D196" s="7">
        <f>SUM(D197:D198)</f>
        <v>9000</v>
      </c>
      <c r="E196" s="7">
        <f>SUM(E197:E198)</f>
        <v>7270.650000000001</v>
      </c>
      <c r="F196" s="7">
        <f>SUM(F197:F198)</f>
        <v>9000</v>
      </c>
      <c r="G196" s="7">
        <f>SUM(G197:G198)</f>
        <v>0</v>
      </c>
      <c r="H196" s="7">
        <f t="shared" si="26"/>
        <v>9000</v>
      </c>
      <c r="I196" s="7">
        <f t="shared" si="27"/>
        <v>0</v>
      </c>
      <c r="J196" s="58">
        <f t="shared" si="28"/>
        <v>0</v>
      </c>
      <c r="O196" s="53"/>
    </row>
    <row r="197" spans="1:15" ht="19.5" customHeight="1">
      <c r="A197" s="69">
        <v>34333</v>
      </c>
      <c r="B197" s="3" t="s">
        <v>236</v>
      </c>
      <c r="C197" s="4">
        <v>8500</v>
      </c>
      <c r="D197" s="4">
        <v>8500</v>
      </c>
      <c r="E197" s="4">
        <v>6996.35</v>
      </c>
      <c r="F197" s="4">
        <v>8500</v>
      </c>
      <c r="G197" s="4"/>
      <c r="H197" s="4">
        <f t="shared" si="26"/>
        <v>8500</v>
      </c>
      <c r="I197" s="4">
        <f t="shared" si="27"/>
        <v>0</v>
      </c>
      <c r="J197" s="35">
        <f t="shared" si="28"/>
        <v>0</v>
      </c>
      <c r="O197" s="53"/>
    </row>
    <row r="198" spans="1:10" ht="19.5" customHeight="1">
      <c r="A198" s="69">
        <v>34339</v>
      </c>
      <c r="B198" s="3" t="s">
        <v>237</v>
      </c>
      <c r="C198" s="4">
        <v>500</v>
      </c>
      <c r="D198" s="4">
        <v>500</v>
      </c>
      <c r="E198" s="4">
        <v>274.3</v>
      </c>
      <c r="F198" s="4">
        <v>500</v>
      </c>
      <c r="G198" s="4"/>
      <c r="H198" s="4">
        <f aca="true" t="shared" si="29" ref="H198:H204">F198+G198</f>
        <v>500</v>
      </c>
      <c r="I198" s="4">
        <f t="shared" si="27"/>
        <v>0</v>
      </c>
      <c r="J198" s="35">
        <f t="shared" si="28"/>
        <v>0</v>
      </c>
    </row>
    <row r="199" spans="1:15" s="53" customFormat="1" ht="19.5" customHeight="1">
      <c r="A199" s="66">
        <v>38</v>
      </c>
      <c r="B199" s="11" t="s">
        <v>247</v>
      </c>
      <c r="C199" s="12">
        <f aca="true" t="shared" si="30" ref="C199:G200">C200</f>
        <v>0</v>
      </c>
      <c r="D199" s="12">
        <f t="shared" si="30"/>
        <v>13000</v>
      </c>
      <c r="E199" s="12">
        <f t="shared" si="30"/>
        <v>13000</v>
      </c>
      <c r="F199" s="12">
        <f t="shared" si="30"/>
        <v>0</v>
      </c>
      <c r="G199" s="12">
        <f t="shared" si="30"/>
        <v>0</v>
      </c>
      <c r="H199" s="12">
        <f t="shared" si="29"/>
        <v>0</v>
      </c>
      <c r="I199" s="12">
        <f>F199-D199</f>
        <v>-13000</v>
      </c>
      <c r="J199" s="56">
        <f>I199/D199*100</f>
        <v>-100</v>
      </c>
      <c r="M199" s="5"/>
      <c r="N199" s="5"/>
      <c r="O199" s="5"/>
    </row>
    <row r="200" spans="1:15" s="53" customFormat="1" ht="19.5" customHeight="1">
      <c r="A200" s="67">
        <v>381</v>
      </c>
      <c r="B200" s="13" t="s">
        <v>134</v>
      </c>
      <c r="C200" s="14">
        <f t="shared" si="30"/>
        <v>0</v>
      </c>
      <c r="D200" s="14">
        <f t="shared" si="30"/>
        <v>13000</v>
      </c>
      <c r="E200" s="14">
        <f t="shared" si="30"/>
        <v>13000</v>
      </c>
      <c r="F200" s="14">
        <f t="shared" si="30"/>
        <v>0</v>
      </c>
      <c r="G200" s="14">
        <f t="shared" si="30"/>
        <v>0</v>
      </c>
      <c r="H200" s="14">
        <f t="shared" si="29"/>
        <v>0</v>
      </c>
      <c r="I200" s="14">
        <f>F200-D200</f>
        <v>-13000</v>
      </c>
      <c r="J200" s="57">
        <f>I200/D200*100</f>
        <v>-100</v>
      </c>
      <c r="M200" s="5"/>
      <c r="N200" s="5"/>
      <c r="O200" s="5"/>
    </row>
    <row r="201" spans="1:15" s="53" customFormat="1" ht="19.5" customHeight="1">
      <c r="A201" s="68">
        <v>3811</v>
      </c>
      <c r="B201" s="6" t="s">
        <v>248</v>
      </c>
      <c r="C201" s="7">
        <f>SUM(C202:C203)</f>
        <v>0</v>
      </c>
      <c r="D201" s="7">
        <f>SUM(D202:D203)</f>
        <v>13000</v>
      </c>
      <c r="E201" s="7">
        <f>SUM(E202:E203)</f>
        <v>13000</v>
      </c>
      <c r="F201" s="7">
        <f>SUM(F202:F203)</f>
        <v>0</v>
      </c>
      <c r="G201" s="7">
        <f>SUM(G202:G203)</f>
        <v>0</v>
      </c>
      <c r="H201" s="7">
        <f t="shared" si="29"/>
        <v>0</v>
      </c>
      <c r="I201" s="7">
        <f>F201-D201</f>
        <v>-13000</v>
      </c>
      <c r="J201" s="58">
        <f>I201/D201*100</f>
        <v>-100</v>
      </c>
      <c r="M201" s="5"/>
      <c r="N201" s="5"/>
      <c r="O201" s="5"/>
    </row>
    <row r="202" spans="1:10" ht="19.5" customHeight="1">
      <c r="A202" s="69">
        <v>38118</v>
      </c>
      <c r="B202" s="3" t="s">
        <v>249</v>
      </c>
      <c r="C202" s="4">
        <v>0</v>
      </c>
      <c r="D202" s="4">
        <v>0</v>
      </c>
      <c r="E202" s="4">
        <v>0</v>
      </c>
      <c r="F202" s="4">
        <v>0</v>
      </c>
      <c r="G202" s="4"/>
      <c r="H202" s="4">
        <f t="shared" si="29"/>
        <v>0</v>
      </c>
      <c r="I202" s="4">
        <f>F202-D202</f>
        <v>0</v>
      </c>
      <c r="J202" s="35" t="e">
        <f>I202/D202*100</f>
        <v>#DIV/0!</v>
      </c>
    </row>
    <row r="203" spans="1:10" ht="19.5" customHeight="1">
      <c r="A203" s="69">
        <v>38119</v>
      </c>
      <c r="B203" s="3" t="s">
        <v>250</v>
      </c>
      <c r="C203" s="4">
        <v>0</v>
      </c>
      <c r="D203" s="4">
        <v>13000</v>
      </c>
      <c r="E203" s="4">
        <v>13000</v>
      </c>
      <c r="F203" s="4">
        <v>0</v>
      </c>
      <c r="G203" s="4"/>
      <c r="H203" s="4">
        <f t="shared" si="29"/>
        <v>0</v>
      </c>
      <c r="I203" s="4">
        <f>F203-D203</f>
        <v>-13000</v>
      </c>
      <c r="J203" s="35">
        <f>I203/D203*100</f>
        <v>-100</v>
      </c>
    </row>
    <row r="204" ht="16.5" customHeight="1">
      <c r="H204" s="5">
        <f t="shared" si="29"/>
        <v>0</v>
      </c>
    </row>
  </sheetData>
  <sheetProtection/>
  <mergeCells count="1">
    <mergeCell ref="A1:J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57" r:id="rId1"/>
  <headerFooter alignWithMargins="0">
    <oddHeader>&amp;LUpravno vijeće
18.12. 2018. godine&amp;CFinancijski plan prihoda i rashoda za 2019. godinu &amp;R18. sjednica
Točka 4. dnevnog reda</oddHeader>
    <oddFooter>&amp;LNastavni zavod za javno zdravstvo Dr. "Andrija Štampar"&amp;C&amp;A&amp;R&amp;P/&amp;N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T57"/>
  <sheetViews>
    <sheetView workbookViewId="0" topLeftCell="A1">
      <selection activeCell="F67" sqref="F67"/>
    </sheetView>
  </sheetViews>
  <sheetFormatPr defaultColWidth="9.140625" defaultRowHeight="15.75" customHeight="1"/>
  <cols>
    <col min="1" max="1" width="10.7109375" style="1" customWidth="1"/>
    <col min="2" max="2" width="65.7109375" style="1" customWidth="1"/>
    <col min="3" max="5" width="20.7109375" style="2" customWidth="1"/>
    <col min="6" max="9" width="20.7109375" style="1" customWidth="1"/>
    <col min="10" max="10" width="20.7109375" style="40" customWidth="1"/>
    <col min="11" max="14" width="9.140625" style="1" customWidth="1"/>
    <col min="15" max="20" width="9.140625" style="2" customWidth="1"/>
    <col min="21" max="22" width="9.140625" style="1" customWidth="1"/>
    <col min="23" max="16384" width="9.140625" style="1" customWidth="1"/>
  </cols>
  <sheetData>
    <row r="1" spans="1:20" s="5" customFormat="1" ht="24.75" customHeight="1" thickBot="1">
      <c r="A1" s="79" t="s">
        <v>293</v>
      </c>
      <c r="B1" s="79"/>
      <c r="C1" s="79"/>
      <c r="D1" s="79"/>
      <c r="E1" s="79"/>
      <c r="F1" s="79"/>
      <c r="G1" s="79"/>
      <c r="H1" s="79"/>
      <c r="I1" s="79"/>
      <c r="J1" s="79"/>
      <c r="O1" s="10"/>
      <c r="P1" s="10"/>
      <c r="Q1" s="10"/>
      <c r="R1" s="10"/>
      <c r="S1" s="10"/>
      <c r="T1" s="10"/>
    </row>
    <row r="2" spans="3:10" s="5" customFormat="1" ht="19.5" customHeight="1" thickTop="1">
      <c r="C2" s="10"/>
      <c r="D2" s="10"/>
      <c r="E2" s="10"/>
      <c r="F2" s="10"/>
      <c r="G2" s="10"/>
      <c r="H2" s="10"/>
      <c r="I2" s="10"/>
      <c r="J2" s="54"/>
    </row>
    <row r="3" spans="1:10" s="5" customFormat="1" ht="25.5" customHeight="1">
      <c r="A3" s="73" t="s">
        <v>121</v>
      </c>
      <c r="B3" s="73" t="s">
        <v>152</v>
      </c>
      <c r="C3" s="74" t="s">
        <v>254</v>
      </c>
      <c r="D3" s="74" t="s">
        <v>268</v>
      </c>
      <c r="E3" s="74" t="s">
        <v>269</v>
      </c>
      <c r="F3" s="74" t="s">
        <v>270</v>
      </c>
      <c r="G3" s="74" t="s">
        <v>296</v>
      </c>
      <c r="H3" s="74" t="s">
        <v>297</v>
      </c>
      <c r="I3" s="74" t="s">
        <v>271</v>
      </c>
      <c r="J3" s="75" t="s">
        <v>272</v>
      </c>
    </row>
    <row r="4" spans="1:20" ht="12" customHeight="1">
      <c r="A4" s="73">
        <v>1</v>
      </c>
      <c r="B4" s="73">
        <v>2</v>
      </c>
      <c r="C4" s="76">
        <v>3</v>
      </c>
      <c r="D4" s="76">
        <v>4</v>
      </c>
      <c r="E4" s="76">
        <v>5</v>
      </c>
      <c r="F4" s="76">
        <v>6</v>
      </c>
      <c r="G4" s="76"/>
      <c r="H4" s="76"/>
      <c r="I4" s="76" t="s">
        <v>274</v>
      </c>
      <c r="J4" s="77" t="s">
        <v>275</v>
      </c>
      <c r="O4" s="1"/>
      <c r="P4" s="1"/>
      <c r="Q4" s="1"/>
      <c r="R4" s="1"/>
      <c r="S4" s="1"/>
      <c r="T4" s="1"/>
    </row>
    <row r="5" spans="1:20" ht="19.5" customHeight="1">
      <c r="A5" s="47">
        <v>4</v>
      </c>
      <c r="B5" s="47" t="s">
        <v>238</v>
      </c>
      <c r="C5" s="48">
        <f>C6+C10+C52</f>
        <v>4833500</v>
      </c>
      <c r="D5" s="48">
        <f>D6+D10+D52</f>
        <v>6408515</v>
      </c>
      <c r="E5" s="48">
        <f>E6+E10+E52</f>
        <v>6176929.42</v>
      </c>
      <c r="F5" s="48">
        <f>F6+F10+F52</f>
        <v>2550000</v>
      </c>
      <c r="G5" s="48">
        <f>G6+G10+G52</f>
        <v>33143493.46</v>
      </c>
      <c r="H5" s="48">
        <f>F5+G5</f>
        <v>35693493.46</v>
      </c>
      <c r="I5" s="48">
        <f>F5-D5</f>
        <v>-3858515</v>
      </c>
      <c r="J5" s="55">
        <f>I5/D5*100</f>
        <v>-60.20919042867185</v>
      </c>
      <c r="O5" s="1"/>
      <c r="P5" s="1"/>
      <c r="Q5" s="1"/>
      <c r="R5" s="1"/>
      <c r="S5" s="1"/>
      <c r="T5" s="1"/>
    </row>
    <row r="6" spans="1:20" ht="19.5" customHeight="1">
      <c r="A6" s="11">
        <v>41</v>
      </c>
      <c r="B6" s="11" t="s">
        <v>239</v>
      </c>
      <c r="C6" s="12">
        <f>C7</f>
        <v>699000</v>
      </c>
      <c r="D6" s="12">
        <f aca="true" t="shared" si="0" ref="D6:G8">D7</f>
        <v>702000</v>
      </c>
      <c r="E6" s="12">
        <f t="shared" si="0"/>
        <v>698782.71</v>
      </c>
      <c r="F6" s="12">
        <f t="shared" si="0"/>
        <v>0</v>
      </c>
      <c r="G6" s="12">
        <f t="shared" si="0"/>
        <v>0</v>
      </c>
      <c r="H6" s="12">
        <f aca="true" t="shared" si="1" ref="H6:H56">F6+G6</f>
        <v>0</v>
      </c>
      <c r="I6" s="12">
        <f aca="true" t="shared" si="2" ref="I6:I56">F6-D6</f>
        <v>-702000</v>
      </c>
      <c r="J6" s="56">
        <f aca="true" t="shared" si="3" ref="J6:J56">I6/D6*100</f>
        <v>-100</v>
      </c>
      <c r="O6" s="1"/>
      <c r="P6" s="1"/>
      <c r="Q6" s="1"/>
      <c r="R6" s="1"/>
      <c r="S6" s="1"/>
      <c r="T6" s="1"/>
    </row>
    <row r="7" spans="1:20" ht="19.5" customHeight="1">
      <c r="A7" s="13">
        <v>412</v>
      </c>
      <c r="B7" s="13" t="s">
        <v>126</v>
      </c>
      <c r="C7" s="14">
        <f>C8</f>
        <v>699000</v>
      </c>
      <c r="D7" s="14">
        <f t="shared" si="0"/>
        <v>702000</v>
      </c>
      <c r="E7" s="14">
        <f t="shared" si="0"/>
        <v>698782.71</v>
      </c>
      <c r="F7" s="14">
        <f t="shared" si="0"/>
        <v>0</v>
      </c>
      <c r="G7" s="14">
        <f t="shared" si="0"/>
        <v>0</v>
      </c>
      <c r="H7" s="14">
        <f t="shared" si="1"/>
        <v>0</v>
      </c>
      <c r="I7" s="14">
        <f t="shared" si="2"/>
        <v>-702000</v>
      </c>
      <c r="J7" s="57">
        <f t="shared" si="3"/>
        <v>-100</v>
      </c>
      <c r="O7" s="1"/>
      <c r="P7" s="1"/>
      <c r="Q7" s="1"/>
      <c r="R7" s="1"/>
      <c r="S7" s="1"/>
      <c r="T7" s="1"/>
    </row>
    <row r="8" spans="1:20" ht="19.5" customHeight="1">
      <c r="A8" s="6">
        <v>4123</v>
      </c>
      <c r="B8" s="6" t="s">
        <v>127</v>
      </c>
      <c r="C8" s="7">
        <f>C9</f>
        <v>699000</v>
      </c>
      <c r="D8" s="7">
        <f t="shared" si="0"/>
        <v>702000</v>
      </c>
      <c r="E8" s="7">
        <f t="shared" si="0"/>
        <v>698782.71</v>
      </c>
      <c r="F8" s="7">
        <f t="shared" si="0"/>
        <v>0</v>
      </c>
      <c r="G8" s="7">
        <f t="shared" si="0"/>
        <v>0</v>
      </c>
      <c r="H8" s="7">
        <f t="shared" si="1"/>
        <v>0</v>
      </c>
      <c r="I8" s="7">
        <f t="shared" si="2"/>
        <v>-702000</v>
      </c>
      <c r="J8" s="58">
        <f t="shared" si="3"/>
        <v>-100</v>
      </c>
      <c r="O8" s="1"/>
      <c r="P8" s="1"/>
      <c r="Q8" s="1"/>
      <c r="R8" s="1"/>
      <c r="S8" s="1"/>
      <c r="T8" s="1"/>
    </row>
    <row r="9" spans="1:20" ht="19.5" customHeight="1">
      <c r="A9" s="3">
        <v>41231</v>
      </c>
      <c r="B9" s="3" t="s">
        <v>127</v>
      </c>
      <c r="C9" s="4">
        <v>699000</v>
      </c>
      <c r="D9" s="4">
        <v>702000</v>
      </c>
      <c r="E9" s="4">
        <v>698782.71</v>
      </c>
      <c r="F9" s="4"/>
      <c r="G9" s="4"/>
      <c r="H9" s="4">
        <f t="shared" si="1"/>
        <v>0</v>
      </c>
      <c r="I9" s="4">
        <f t="shared" si="2"/>
        <v>-702000</v>
      </c>
      <c r="J9" s="35">
        <f t="shared" si="3"/>
        <v>-100</v>
      </c>
      <c r="O9" s="1"/>
      <c r="P9" s="1"/>
      <c r="Q9" s="1"/>
      <c r="R9" s="1"/>
      <c r="S9" s="1"/>
      <c r="T9" s="1"/>
    </row>
    <row r="10" spans="1:20" ht="19.5" customHeight="1">
      <c r="A10" s="11">
        <v>42</v>
      </c>
      <c r="B10" s="11" t="s">
        <v>111</v>
      </c>
      <c r="C10" s="12">
        <f>C11+C15+C44+C49</f>
        <v>4134500</v>
      </c>
      <c r="D10" s="12">
        <f>D11+D15+D44+D49</f>
        <v>5706515</v>
      </c>
      <c r="E10" s="12">
        <f>E11+E15+E44+E49</f>
        <v>5478146.71</v>
      </c>
      <c r="F10" s="12">
        <f>F11+F15+F44+F49</f>
        <v>0</v>
      </c>
      <c r="G10" s="12">
        <f>G11+G15+G44+G49</f>
        <v>17106457</v>
      </c>
      <c r="H10" s="12">
        <f t="shared" si="1"/>
        <v>17106457</v>
      </c>
      <c r="I10" s="12">
        <f t="shared" si="2"/>
        <v>-5706515</v>
      </c>
      <c r="J10" s="56">
        <f t="shared" si="3"/>
        <v>-100</v>
      </c>
      <c r="O10" s="1"/>
      <c r="P10" s="1"/>
      <c r="Q10" s="1"/>
      <c r="R10" s="1"/>
      <c r="S10" s="1"/>
      <c r="T10" s="1"/>
    </row>
    <row r="11" spans="1:20" ht="19.5" customHeight="1">
      <c r="A11" s="13">
        <v>421</v>
      </c>
      <c r="B11" s="13" t="s">
        <v>277</v>
      </c>
      <c r="C11" s="14">
        <f>C12</f>
        <v>0</v>
      </c>
      <c r="D11" s="14">
        <f>D12</f>
        <v>0</v>
      </c>
      <c r="E11" s="14">
        <f>E12</f>
        <v>0</v>
      </c>
      <c r="F11" s="14">
        <f>F12</f>
        <v>0</v>
      </c>
      <c r="G11" s="14">
        <f>G12</f>
        <v>0</v>
      </c>
      <c r="H11" s="14">
        <f t="shared" si="1"/>
        <v>0</v>
      </c>
      <c r="I11" s="14">
        <f t="shared" si="2"/>
        <v>0</v>
      </c>
      <c r="J11" s="57" t="e">
        <f t="shared" si="3"/>
        <v>#DIV/0!</v>
      </c>
      <c r="O11" s="1"/>
      <c r="P11" s="1"/>
      <c r="Q11" s="1"/>
      <c r="R11" s="1"/>
      <c r="S11" s="1"/>
      <c r="T11" s="1"/>
    </row>
    <row r="12" spans="1:20" ht="19.5" customHeight="1">
      <c r="A12" s="6">
        <v>4212</v>
      </c>
      <c r="B12" s="6" t="s">
        <v>278</v>
      </c>
      <c r="C12" s="7">
        <f>SUM(C13:C14)</f>
        <v>0</v>
      </c>
      <c r="D12" s="7">
        <f>SUM(D13:D14)</f>
        <v>0</v>
      </c>
      <c r="E12" s="7">
        <f>SUM(E13:E14)</f>
        <v>0</v>
      </c>
      <c r="F12" s="7">
        <f>SUM(F13:F14)</f>
        <v>0</v>
      </c>
      <c r="G12" s="7">
        <f>SUM(G13:G14)</f>
        <v>0</v>
      </c>
      <c r="H12" s="7">
        <f t="shared" si="1"/>
        <v>0</v>
      </c>
      <c r="I12" s="7">
        <f t="shared" si="2"/>
        <v>0</v>
      </c>
      <c r="J12" s="58" t="e">
        <f t="shared" si="3"/>
        <v>#DIV/0!</v>
      </c>
      <c r="O12" s="1"/>
      <c r="P12" s="1"/>
      <c r="Q12" s="1"/>
      <c r="R12" s="1"/>
      <c r="S12" s="1"/>
      <c r="T12" s="1"/>
    </row>
    <row r="13" spans="1:20" ht="19.5" customHeight="1">
      <c r="A13" s="3">
        <v>42122</v>
      </c>
      <c r="B13" s="3" t="s">
        <v>279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1"/>
        <v>0</v>
      </c>
      <c r="I13" s="4">
        <f t="shared" si="2"/>
        <v>0</v>
      </c>
      <c r="J13" s="35" t="e">
        <f t="shared" si="3"/>
        <v>#DIV/0!</v>
      </c>
      <c r="O13" s="1"/>
      <c r="P13" s="1"/>
      <c r="Q13" s="1"/>
      <c r="R13" s="1"/>
      <c r="S13" s="1"/>
      <c r="T13" s="1"/>
    </row>
    <row r="14" spans="1:20" ht="19.5" customHeight="1">
      <c r="A14" s="3">
        <v>42129</v>
      </c>
      <c r="B14" s="3" t="s">
        <v>280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1"/>
        <v>0</v>
      </c>
      <c r="I14" s="4">
        <f t="shared" si="2"/>
        <v>0</v>
      </c>
      <c r="J14" s="35" t="e">
        <f t="shared" si="3"/>
        <v>#DIV/0!</v>
      </c>
      <c r="O14" s="1"/>
      <c r="P14" s="1"/>
      <c r="Q14" s="1"/>
      <c r="R14" s="1"/>
      <c r="S14" s="1"/>
      <c r="T14" s="1"/>
    </row>
    <row r="15" spans="1:20" ht="19.5" customHeight="1">
      <c r="A15" s="13">
        <v>422</v>
      </c>
      <c r="B15" s="13" t="s">
        <v>112</v>
      </c>
      <c r="C15" s="14">
        <f>C16+C21+C26+C32+C36+C40</f>
        <v>4134500</v>
      </c>
      <c r="D15" s="14">
        <f>D16+D21+D26+D32+D36+D40</f>
        <v>5706515</v>
      </c>
      <c r="E15" s="14">
        <f>E16+E21+E26+E32+E36+E40</f>
        <v>5478146.71</v>
      </c>
      <c r="F15" s="14">
        <f>F16+F21+F26+F32+F36+F40</f>
        <v>0</v>
      </c>
      <c r="G15" s="14">
        <f>G16+G21+G26+G32+G36+G40</f>
        <v>16815857</v>
      </c>
      <c r="H15" s="14">
        <f t="shared" si="1"/>
        <v>16815857</v>
      </c>
      <c r="I15" s="14">
        <f t="shared" si="2"/>
        <v>-5706515</v>
      </c>
      <c r="J15" s="57">
        <f t="shared" si="3"/>
        <v>-100</v>
      </c>
      <c r="O15" s="1"/>
      <c r="P15" s="1"/>
      <c r="Q15" s="1"/>
      <c r="R15" s="1"/>
      <c r="S15" s="1"/>
      <c r="T15" s="1"/>
    </row>
    <row r="16" spans="1:20" ht="19.5" customHeight="1">
      <c r="A16" s="6">
        <v>4221</v>
      </c>
      <c r="B16" s="6" t="s">
        <v>113</v>
      </c>
      <c r="C16" s="7">
        <f>SUM(C17:C20)</f>
        <v>409500</v>
      </c>
      <c r="D16" s="7">
        <f>SUM(D17:D20)</f>
        <v>512680</v>
      </c>
      <c r="E16" s="7">
        <f>SUM(E17:E20)</f>
        <v>394223.96</v>
      </c>
      <c r="F16" s="7">
        <f>SUM(F17:F20)</f>
        <v>0</v>
      </c>
      <c r="G16" s="7">
        <f>SUM(G17:G20)</f>
        <v>1769520</v>
      </c>
      <c r="H16" s="7">
        <f t="shared" si="1"/>
        <v>1769520</v>
      </c>
      <c r="I16" s="7">
        <f t="shared" si="2"/>
        <v>-512680</v>
      </c>
      <c r="J16" s="58">
        <f t="shared" si="3"/>
        <v>-100</v>
      </c>
      <c r="O16" s="1"/>
      <c r="P16" s="1"/>
      <c r="Q16" s="1"/>
      <c r="R16" s="1"/>
      <c r="S16" s="1"/>
      <c r="T16" s="1"/>
    </row>
    <row r="17" spans="1:20" ht="19.5" customHeight="1">
      <c r="A17" s="3">
        <v>42211</v>
      </c>
      <c r="B17" s="3" t="s">
        <v>114</v>
      </c>
      <c r="C17" s="4">
        <v>362900</v>
      </c>
      <c r="D17" s="4">
        <v>352755</v>
      </c>
      <c r="E17" s="4">
        <v>227583.98</v>
      </c>
      <c r="F17" s="4"/>
      <c r="G17" s="4">
        <v>1769520</v>
      </c>
      <c r="H17" s="4">
        <f t="shared" si="1"/>
        <v>1769520</v>
      </c>
      <c r="I17" s="4">
        <f t="shared" si="2"/>
        <v>-352755</v>
      </c>
      <c r="J17" s="35">
        <f t="shared" si="3"/>
        <v>-100</v>
      </c>
      <c r="O17" s="1"/>
      <c r="P17" s="1"/>
      <c r="Q17" s="1"/>
      <c r="R17" s="1"/>
      <c r="S17" s="1"/>
      <c r="T17" s="1"/>
    </row>
    <row r="18" spans="1:20" ht="19.5" customHeight="1">
      <c r="A18" s="3">
        <v>42212</v>
      </c>
      <c r="B18" s="3" t="s">
        <v>115</v>
      </c>
      <c r="C18" s="4">
        <v>46600</v>
      </c>
      <c r="D18" s="4">
        <v>93600</v>
      </c>
      <c r="E18" s="4">
        <v>101036.7</v>
      </c>
      <c r="F18" s="4"/>
      <c r="G18" s="4"/>
      <c r="H18" s="4">
        <f t="shared" si="1"/>
        <v>0</v>
      </c>
      <c r="I18" s="4">
        <f t="shared" si="2"/>
        <v>-93600</v>
      </c>
      <c r="J18" s="35">
        <f t="shared" si="3"/>
        <v>-100</v>
      </c>
      <c r="O18" s="1"/>
      <c r="P18" s="1"/>
      <c r="Q18" s="1"/>
      <c r="R18" s="1"/>
      <c r="S18" s="1"/>
      <c r="T18" s="1"/>
    </row>
    <row r="19" spans="1:20" ht="19.5" customHeight="1">
      <c r="A19" s="3">
        <v>422120</v>
      </c>
      <c r="B19" s="3" t="s">
        <v>128</v>
      </c>
      <c r="C19" s="4">
        <v>0</v>
      </c>
      <c r="D19" s="4">
        <v>26325</v>
      </c>
      <c r="E19" s="4">
        <v>25857.71</v>
      </c>
      <c r="F19" s="4"/>
      <c r="G19" s="4"/>
      <c r="H19" s="4">
        <f t="shared" si="1"/>
        <v>0</v>
      </c>
      <c r="I19" s="4">
        <f t="shared" si="2"/>
        <v>-26325</v>
      </c>
      <c r="J19" s="35">
        <f t="shared" si="3"/>
        <v>-100</v>
      </c>
      <c r="O19" s="1"/>
      <c r="P19" s="1"/>
      <c r="Q19" s="1"/>
      <c r="R19" s="1"/>
      <c r="S19" s="1"/>
      <c r="T19" s="1"/>
    </row>
    <row r="20" spans="1:20" ht="19.5" customHeight="1">
      <c r="A20" s="3">
        <v>42219</v>
      </c>
      <c r="B20" s="3" t="s">
        <v>267</v>
      </c>
      <c r="C20" s="4">
        <v>0</v>
      </c>
      <c r="D20" s="4">
        <v>40000</v>
      </c>
      <c r="E20" s="4">
        <v>39745.57</v>
      </c>
      <c r="F20" s="4"/>
      <c r="G20" s="4"/>
      <c r="H20" s="4">
        <f t="shared" si="1"/>
        <v>0</v>
      </c>
      <c r="I20" s="4">
        <f t="shared" si="2"/>
        <v>-40000</v>
      </c>
      <c r="J20" s="35">
        <f t="shared" si="3"/>
        <v>-100</v>
      </c>
      <c r="O20" s="1"/>
      <c r="P20" s="1"/>
      <c r="Q20" s="1"/>
      <c r="R20" s="1"/>
      <c r="S20" s="1"/>
      <c r="T20" s="1"/>
    </row>
    <row r="21" spans="1:20" ht="19.5" customHeight="1">
      <c r="A21" s="6">
        <v>4222</v>
      </c>
      <c r="B21" s="6" t="s">
        <v>120</v>
      </c>
      <c r="C21" s="7">
        <f>SUM(C22:C25)</f>
        <v>0</v>
      </c>
      <c r="D21" s="7">
        <f>SUM(D22:D25)</f>
        <v>12285</v>
      </c>
      <c r="E21" s="7">
        <f>SUM(E22:E25)</f>
        <v>1265.49</v>
      </c>
      <c r="F21" s="7">
        <f>SUM(F22:F25)</f>
        <v>0</v>
      </c>
      <c r="G21" s="7">
        <f>SUM(G22:G25)</f>
        <v>0</v>
      </c>
      <c r="H21" s="7">
        <f t="shared" si="1"/>
        <v>0</v>
      </c>
      <c r="I21" s="7">
        <f t="shared" si="2"/>
        <v>-12285</v>
      </c>
      <c r="J21" s="58">
        <f t="shared" si="3"/>
        <v>-100</v>
      </c>
      <c r="O21" s="1"/>
      <c r="P21" s="1"/>
      <c r="Q21" s="1"/>
      <c r="R21" s="1"/>
      <c r="S21" s="1"/>
      <c r="T21" s="1"/>
    </row>
    <row r="22" spans="1:20" ht="19.5" customHeight="1">
      <c r="A22" s="3">
        <v>42221</v>
      </c>
      <c r="B22" s="3" t="s">
        <v>281</v>
      </c>
      <c r="C22" s="4">
        <v>0</v>
      </c>
      <c r="D22" s="4">
        <v>0</v>
      </c>
      <c r="E22" s="4">
        <v>1145.66</v>
      </c>
      <c r="F22" s="4"/>
      <c r="G22" s="4"/>
      <c r="H22" s="4">
        <f t="shared" si="1"/>
        <v>0</v>
      </c>
      <c r="I22" s="4">
        <f t="shared" si="2"/>
        <v>0</v>
      </c>
      <c r="J22" s="35" t="e">
        <f t="shared" si="3"/>
        <v>#DIV/0!</v>
      </c>
      <c r="O22" s="1"/>
      <c r="P22" s="1"/>
      <c r="Q22" s="1"/>
      <c r="R22" s="1"/>
      <c r="S22" s="1"/>
      <c r="T22" s="1"/>
    </row>
    <row r="23" spans="1:20" ht="19.5" customHeight="1">
      <c r="A23" s="3">
        <v>42222</v>
      </c>
      <c r="B23" s="3" t="s">
        <v>124</v>
      </c>
      <c r="C23" s="4">
        <v>0</v>
      </c>
      <c r="D23" s="4">
        <v>0</v>
      </c>
      <c r="E23" s="4">
        <v>119.83</v>
      </c>
      <c r="F23" s="4"/>
      <c r="G23" s="4"/>
      <c r="H23" s="4">
        <f t="shared" si="1"/>
        <v>0</v>
      </c>
      <c r="I23" s="4">
        <f t="shared" si="2"/>
        <v>0</v>
      </c>
      <c r="J23" s="35" t="e">
        <f t="shared" si="3"/>
        <v>#DIV/0!</v>
      </c>
      <c r="O23" s="1"/>
      <c r="P23" s="1"/>
      <c r="Q23" s="1"/>
      <c r="R23" s="1"/>
      <c r="S23" s="1"/>
      <c r="T23" s="1"/>
    </row>
    <row r="24" spans="1:20" ht="19.5" customHeight="1">
      <c r="A24" s="3">
        <v>42223</v>
      </c>
      <c r="B24" s="3" t="s">
        <v>282</v>
      </c>
      <c r="C24" s="4">
        <v>0</v>
      </c>
      <c r="D24" s="4">
        <v>0</v>
      </c>
      <c r="E24" s="4">
        <v>0</v>
      </c>
      <c r="F24" s="4"/>
      <c r="G24" s="4"/>
      <c r="H24" s="4">
        <f t="shared" si="1"/>
        <v>0</v>
      </c>
      <c r="I24" s="4">
        <f t="shared" si="2"/>
        <v>0</v>
      </c>
      <c r="J24" s="35" t="e">
        <f t="shared" si="3"/>
        <v>#DIV/0!</v>
      </c>
      <c r="O24" s="1"/>
      <c r="P24" s="1"/>
      <c r="Q24" s="1"/>
      <c r="R24" s="1"/>
      <c r="S24" s="1"/>
      <c r="T24" s="1"/>
    </row>
    <row r="25" spans="1:20" ht="19.5" customHeight="1">
      <c r="A25" s="3">
        <v>42229</v>
      </c>
      <c r="B25" s="3" t="s">
        <v>257</v>
      </c>
      <c r="C25" s="4">
        <v>0</v>
      </c>
      <c r="D25" s="4">
        <v>12285</v>
      </c>
      <c r="E25" s="4">
        <v>0</v>
      </c>
      <c r="F25" s="4"/>
      <c r="G25" s="4"/>
      <c r="H25" s="4">
        <f t="shared" si="1"/>
        <v>0</v>
      </c>
      <c r="I25" s="4">
        <f t="shared" si="2"/>
        <v>-12285</v>
      </c>
      <c r="J25" s="35">
        <f t="shared" si="3"/>
        <v>-100</v>
      </c>
      <c r="O25" s="1"/>
      <c r="P25" s="1"/>
      <c r="Q25" s="1"/>
      <c r="R25" s="1"/>
      <c r="S25" s="1"/>
      <c r="T25" s="1"/>
    </row>
    <row r="26" spans="1:20" ht="19.5" customHeight="1">
      <c r="A26" s="6">
        <v>4223</v>
      </c>
      <c r="B26" s="6" t="s">
        <v>136</v>
      </c>
      <c r="C26" s="7">
        <f>SUM(C27:C31)</f>
        <v>0</v>
      </c>
      <c r="D26" s="7">
        <f>SUM(D27:D31)</f>
        <v>76050</v>
      </c>
      <c r="E26" s="7">
        <f>SUM(E27:E31)</f>
        <v>207570.25</v>
      </c>
      <c r="F26" s="7">
        <f>SUM(F27:F31)</f>
        <v>0</v>
      </c>
      <c r="G26" s="7">
        <f>SUM(G27:G31)</f>
        <v>0</v>
      </c>
      <c r="H26" s="7">
        <f t="shared" si="1"/>
        <v>0</v>
      </c>
      <c r="I26" s="7">
        <f t="shared" si="2"/>
        <v>-76050</v>
      </c>
      <c r="J26" s="58">
        <f t="shared" si="3"/>
        <v>-100</v>
      </c>
      <c r="O26" s="1"/>
      <c r="P26" s="1"/>
      <c r="Q26" s="1"/>
      <c r="R26" s="1"/>
      <c r="S26" s="1"/>
      <c r="T26" s="1"/>
    </row>
    <row r="27" spans="1:20" ht="19.5" customHeight="1">
      <c r="A27" s="3">
        <v>42231</v>
      </c>
      <c r="B27" s="3" t="s">
        <v>137</v>
      </c>
      <c r="C27" s="4">
        <v>0</v>
      </c>
      <c r="D27" s="4">
        <v>76050</v>
      </c>
      <c r="E27" s="4">
        <v>195063.23</v>
      </c>
      <c r="F27" s="4"/>
      <c r="G27" s="4"/>
      <c r="H27" s="4">
        <f t="shared" si="1"/>
        <v>0</v>
      </c>
      <c r="I27" s="4">
        <f t="shared" si="2"/>
        <v>-76050</v>
      </c>
      <c r="J27" s="35">
        <f t="shared" si="3"/>
        <v>-100</v>
      </c>
      <c r="O27" s="1"/>
      <c r="P27" s="1"/>
      <c r="Q27" s="1"/>
      <c r="R27" s="1"/>
      <c r="S27" s="1"/>
      <c r="T27" s="1"/>
    </row>
    <row r="28" spans="1:20" ht="19.5" customHeight="1">
      <c r="A28" s="3">
        <v>42232</v>
      </c>
      <c r="B28" s="3" t="s">
        <v>283</v>
      </c>
      <c r="C28" s="4">
        <v>0</v>
      </c>
      <c r="D28" s="4">
        <v>0</v>
      </c>
      <c r="E28" s="4">
        <v>0</v>
      </c>
      <c r="F28" s="4"/>
      <c r="G28" s="4"/>
      <c r="H28" s="4">
        <f t="shared" si="1"/>
        <v>0</v>
      </c>
      <c r="I28" s="4">
        <f t="shared" si="2"/>
        <v>0</v>
      </c>
      <c r="J28" s="35" t="e">
        <f t="shared" si="3"/>
        <v>#DIV/0!</v>
      </c>
      <c r="O28" s="1"/>
      <c r="P28" s="1"/>
      <c r="Q28" s="1"/>
      <c r="R28" s="1"/>
      <c r="S28" s="1"/>
      <c r="T28" s="1"/>
    </row>
    <row r="29" spans="1:20" ht="19.5" customHeight="1">
      <c r="A29" s="3">
        <v>42233</v>
      </c>
      <c r="B29" s="3" t="s">
        <v>284</v>
      </c>
      <c r="C29" s="4">
        <v>0</v>
      </c>
      <c r="D29" s="4">
        <v>0</v>
      </c>
      <c r="E29" s="4">
        <v>0</v>
      </c>
      <c r="F29" s="4"/>
      <c r="G29" s="4"/>
      <c r="H29" s="4">
        <f t="shared" si="1"/>
        <v>0</v>
      </c>
      <c r="I29" s="4">
        <f t="shared" si="2"/>
        <v>0</v>
      </c>
      <c r="J29" s="35" t="e">
        <f t="shared" si="3"/>
        <v>#DIV/0!</v>
      </c>
      <c r="O29" s="1"/>
      <c r="P29" s="1"/>
      <c r="Q29" s="1"/>
      <c r="R29" s="1"/>
      <c r="S29" s="1"/>
      <c r="T29" s="1"/>
    </row>
    <row r="30" spans="1:20" ht="19.5" customHeight="1">
      <c r="A30" s="3">
        <v>42234</v>
      </c>
      <c r="B30" s="3" t="s">
        <v>285</v>
      </c>
      <c r="C30" s="4">
        <v>0</v>
      </c>
      <c r="D30" s="4">
        <v>0</v>
      </c>
      <c r="E30" s="4">
        <v>0</v>
      </c>
      <c r="F30" s="4"/>
      <c r="G30" s="4"/>
      <c r="H30" s="4">
        <f t="shared" si="1"/>
        <v>0</v>
      </c>
      <c r="I30" s="4">
        <f t="shared" si="2"/>
        <v>0</v>
      </c>
      <c r="J30" s="35" t="e">
        <f t="shared" si="3"/>
        <v>#DIV/0!</v>
      </c>
      <c r="O30" s="1"/>
      <c r="P30" s="1"/>
      <c r="Q30" s="1"/>
      <c r="R30" s="1"/>
      <c r="S30" s="1"/>
      <c r="T30" s="1"/>
    </row>
    <row r="31" spans="1:20" ht="19.5" customHeight="1">
      <c r="A31" s="3">
        <v>42239</v>
      </c>
      <c r="B31" s="3" t="s">
        <v>240</v>
      </c>
      <c r="C31" s="4">
        <v>0</v>
      </c>
      <c r="D31" s="4">
        <v>0</v>
      </c>
      <c r="E31" s="4">
        <v>12507.02</v>
      </c>
      <c r="F31" s="4"/>
      <c r="G31" s="4"/>
      <c r="H31" s="4">
        <f t="shared" si="1"/>
        <v>0</v>
      </c>
      <c r="I31" s="4">
        <f t="shared" si="2"/>
        <v>0</v>
      </c>
      <c r="J31" s="35" t="e">
        <f t="shared" si="3"/>
        <v>#DIV/0!</v>
      </c>
      <c r="O31" s="1"/>
      <c r="P31" s="1"/>
      <c r="Q31" s="1"/>
      <c r="R31" s="1"/>
      <c r="S31" s="1"/>
      <c r="T31" s="1"/>
    </row>
    <row r="32" spans="1:20" ht="19.5" customHeight="1">
      <c r="A32" s="6">
        <v>4224</v>
      </c>
      <c r="B32" s="6" t="s">
        <v>116</v>
      </c>
      <c r="C32" s="7">
        <f>SUM(C33:C35)</f>
        <v>3487500</v>
      </c>
      <c r="D32" s="7">
        <f>SUM(D33:D35)</f>
        <v>4868000</v>
      </c>
      <c r="E32" s="7">
        <f>SUM(E33:E35)</f>
        <v>4842331.25</v>
      </c>
      <c r="F32" s="7">
        <f>SUM(F33:F35)</f>
        <v>0</v>
      </c>
      <c r="G32" s="7">
        <f>SUM(G33:G35)</f>
        <v>15046337</v>
      </c>
      <c r="H32" s="7">
        <f t="shared" si="1"/>
        <v>15046337</v>
      </c>
      <c r="I32" s="7">
        <f t="shared" si="2"/>
        <v>-4868000</v>
      </c>
      <c r="J32" s="58">
        <f t="shared" si="3"/>
        <v>-100</v>
      </c>
      <c r="O32" s="1"/>
      <c r="P32" s="1"/>
      <c r="Q32" s="1"/>
      <c r="R32" s="1"/>
      <c r="S32" s="1"/>
      <c r="T32" s="1"/>
    </row>
    <row r="33" spans="1:20" ht="19.5" customHeight="1">
      <c r="A33" s="3">
        <v>42241</v>
      </c>
      <c r="B33" s="3" t="s">
        <v>122</v>
      </c>
      <c r="C33" s="4">
        <v>0</v>
      </c>
      <c r="D33" s="4">
        <v>0</v>
      </c>
      <c r="E33" s="4">
        <v>0</v>
      </c>
      <c r="F33" s="4"/>
      <c r="G33" s="4"/>
      <c r="H33" s="4">
        <f t="shared" si="1"/>
        <v>0</v>
      </c>
      <c r="I33" s="4">
        <f t="shared" si="2"/>
        <v>0</v>
      </c>
      <c r="J33" s="35" t="e">
        <f t="shared" si="3"/>
        <v>#DIV/0!</v>
      </c>
      <c r="O33" s="1"/>
      <c r="P33" s="1"/>
      <c r="Q33" s="1"/>
      <c r="R33" s="1"/>
      <c r="S33" s="1"/>
      <c r="T33" s="1"/>
    </row>
    <row r="34" spans="1:20" ht="19.5" customHeight="1">
      <c r="A34" s="3">
        <v>422411</v>
      </c>
      <c r="B34" s="3" t="s">
        <v>286</v>
      </c>
      <c r="C34" s="4">
        <v>0</v>
      </c>
      <c r="D34" s="4">
        <v>0</v>
      </c>
      <c r="E34" s="4">
        <v>7267.98</v>
      </c>
      <c r="F34" s="4"/>
      <c r="G34" s="4"/>
      <c r="H34" s="4">
        <f t="shared" si="1"/>
        <v>0</v>
      </c>
      <c r="I34" s="4">
        <f t="shared" si="2"/>
        <v>0</v>
      </c>
      <c r="J34" s="35" t="e">
        <f t="shared" si="3"/>
        <v>#DIV/0!</v>
      </c>
      <c r="O34" s="1"/>
      <c r="P34" s="1"/>
      <c r="Q34" s="1"/>
      <c r="R34" s="1"/>
      <c r="S34" s="1"/>
      <c r="T34" s="1"/>
    </row>
    <row r="35" spans="1:20" ht="19.5" customHeight="1">
      <c r="A35" s="3">
        <v>42242</v>
      </c>
      <c r="B35" s="3" t="s">
        <v>117</v>
      </c>
      <c r="C35" s="4">
        <v>3487500</v>
      </c>
      <c r="D35" s="4">
        <v>4868000</v>
      </c>
      <c r="E35" s="4">
        <v>4835063.27</v>
      </c>
      <c r="F35" s="4"/>
      <c r="G35" s="4">
        <v>15046337</v>
      </c>
      <c r="H35" s="4">
        <f t="shared" si="1"/>
        <v>15046337</v>
      </c>
      <c r="I35" s="4">
        <f t="shared" si="2"/>
        <v>-4868000</v>
      </c>
      <c r="J35" s="35">
        <f t="shared" si="3"/>
        <v>-100</v>
      </c>
      <c r="O35" s="1"/>
      <c r="P35" s="1"/>
      <c r="Q35" s="1"/>
      <c r="R35" s="1"/>
      <c r="S35" s="1"/>
      <c r="T35" s="1"/>
    </row>
    <row r="36" spans="1:20" ht="19.5" customHeight="1">
      <c r="A36" s="6">
        <v>4225</v>
      </c>
      <c r="B36" s="6" t="s">
        <v>129</v>
      </c>
      <c r="C36" s="7">
        <f>SUM(C37:C39)</f>
        <v>237500</v>
      </c>
      <c r="D36" s="7">
        <f>SUM(D37:D39)</f>
        <v>237500</v>
      </c>
      <c r="E36" s="7">
        <f>SUM(E37:E39)</f>
        <v>32755.760000000002</v>
      </c>
      <c r="F36" s="7">
        <f>SUM(F37:F39)</f>
        <v>0</v>
      </c>
      <c r="G36" s="7">
        <f>SUM(G37:G39)</f>
        <v>0</v>
      </c>
      <c r="H36" s="7">
        <f t="shared" si="1"/>
        <v>0</v>
      </c>
      <c r="I36" s="7">
        <f t="shared" si="2"/>
        <v>-237500</v>
      </c>
      <c r="J36" s="58">
        <f t="shared" si="3"/>
        <v>-100</v>
      </c>
      <c r="O36" s="1"/>
      <c r="P36" s="1"/>
      <c r="Q36" s="1"/>
      <c r="R36" s="1"/>
      <c r="S36" s="1"/>
      <c r="T36" s="1"/>
    </row>
    <row r="37" spans="1:20" ht="19.5" customHeight="1">
      <c r="A37" s="3">
        <v>42251</v>
      </c>
      <c r="B37" s="3" t="s">
        <v>130</v>
      </c>
      <c r="C37" s="4">
        <v>237500</v>
      </c>
      <c r="D37" s="4">
        <v>237500</v>
      </c>
      <c r="E37" s="4">
        <v>0</v>
      </c>
      <c r="F37" s="4"/>
      <c r="G37" s="4"/>
      <c r="H37" s="4">
        <f t="shared" si="1"/>
        <v>0</v>
      </c>
      <c r="I37" s="4">
        <f t="shared" si="2"/>
        <v>-237500</v>
      </c>
      <c r="J37" s="35">
        <f t="shared" si="3"/>
        <v>-100</v>
      </c>
      <c r="O37" s="1"/>
      <c r="P37" s="1"/>
      <c r="Q37" s="1"/>
      <c r="R37" s="1"/>
      <c r="S37" s="1"/>
      <c r="T37" s="1"/>
    </row>
    <row r="38" spans="1:20" ht="19.5" customHeight="1">
      <c r="A38" s="3">
        <v>42252</v>
      </c>
      <c r="B38" s="3" t="s">
        <v>131</v>
      </c>
      <c r="C38" s="4">
        <v>0</v>
      </c>
      <c r="D38" s="4">
        <v>0</v>
      </c>
      <c r="E38" s="4">
        <v>30229.5</v>
      </c>
      <c r="F38" s="4"/>
      <c r="G38" s="4"/>
      <c r="H38" s="4">
        <f t="shared" si="1"/>
        <v>0</v>
      </c>
      <c r="I38" s="4">
        <f t="shared" si="2"/>
        <v>0</v>
      </c>
      <c r="J38" s="35" t="e">
        <f t="shared" si="3"/>
        <v>#DIV/0!</v>
      </c>
      <c r="O38" s="1"/>
      <c r="P38" s="1"/>
      <c r="Q38" s="1"/>
      <c r="R38" s="1"/>
      <c r="S38" s="1"/>
      <c r="T38" s="1"/>
    </row>
    <row r="39" spans="1:20" ht="19.5" customHeight="1">
      <c r="A39" s="3">
        <v>42259</v>
      </c>
      <c r="B39" s="3" t="s">
        <v>241</v>
      </c>
      <c r="C39" s="4">
        <v>0</v>
      </c>
      <c r="D39" s="4">
        <v>0</v>
      </c>
      <c r="E39" s="4">
        <v>2526.26</v>
      </c>
      <c r="F39" s="4"/>
      <c r="G39" s="4"/>
      <c r="H39" s="4">
        <f t="shared" si="1"/>
        <v>0</v>
      </c>
      <c r="I39" s="4">
        <f t="shared" si="2"/>
        <v>0</v>
      </c>
      <c r="J39" s="35" t="e">
        <f t="shared" si="3"/>
        <v>#DIV/0!</v>
      </c>
      <c r="O39" s="1"/>
      <c r="P39" s="1"/>
      <c r="Q39" s="1"/>
      <c r="R39" s="1"/>
      <c r="S39" s="1"/>
      <c r="T39" s="1"/>
    </row>
    <row r="40" spans="1:20" ht="19.5" customHeight="1">
      <c r="A40" s="6">
        <v>4227</v>
      </c>
      <c r="B40" s="6" t="s">
        <v>243</v>
      </c>
      <c r="C40" s="7">
        <f>SUM(C41:C43)</f>
        <v>0</v>
      </c>
      <c r="D40" s="7">
        <f>SUM(D41:D43)</f>
        <v>0</v>
      </c>
      <c r="E40" s="7">
        <f>SUM(E41:E43)</f>
        <v>0</v>
      </c>
      <c r="F40" s="7">
        <f>SUM(F41:F43)</f>
        <v>0</v>
      </c>
      <c r="G40" s="7">
        <f>SUM(G41:G43)</f>
        <v>0</v>
      </c>
      <c r="H40" s="7">
        <f t="shared" si="1"/>
        <v>0</v>
      </c>
      <c r="I40" s="7">
        <f t="shared" si="2"/>
        <v>0</v>
      </c>
      <c r="J40" s="58" t="e">
        <f t="shared" si="3"/>
        <v>#DIV/0!</v>
      </c>
      <c r="O40" s="1"/>
      <c r="P40" s="1"/>
      <c r="Q40" s="1"/>
      <c r="R40" s="1"/>
      <c r="S40" s="1"/>
      <c r="T40" s="1"/>
    </row>
    <row r="41" spans="1:20" ht="19.5" customHeight="1">
      <c r="A41" s="3">
        <v>42271</v>
      </c>
      <c r="B41" s="3" t="s">
        <v>287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f t="shared" si="1"/>
        <v>0</v>
      </c>
      <c r="I41" s="4">
        <f t="shared" si="2"/>
        <v>0</v>
      </c>
      <c r="J41" s="35" t="e">
        <f t="shared" si="3"/>
        <v>#DIV/0!</v>
      </c>
      <c r="O41" s="1"/>
      <c r="P41" s="1"/>
      <c r="Q41" s="1"/>
      <c r="R41" s="1"/>
      <c r="S41" s="1"/>
      <c r="T41" s="1"/>
    </row>
    <row r="42" spans="1:20" ht="19.5" customHeight="1">
      <c r="A42" s="3">
        <v>42272</v>
      </c>
      <c r="B42" s="3" t="s">
        <v>288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f t="shared" si="1"/>
        <v>0</v>
      </c>
      <c r="I42" s="4">
        <f t="shared" si="2"/>
        <v>0</v>
      </c>
      <c r="J42" s="35" t="e">
        <f t="shared" si="3"/>
        <v>#DIV/0!</v>
      </c>
      <c r="O42" s="1"/>
      <c r="P42" s="1"/>
      <c r="Q42" s="1"/>
      <c r="R42" s="1"/>
      <c r="S42" s="1"/>
      <c r="T42" s="1"/>
    </row>
    <row r="43" spans="1:20" ht="19.5" customHeight="1">
      <c r="A43" s="3">
        <v>42273</v>
      </c>
      <c r="B43" s="3" t="s">
        <v>244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si="1"/>
        <v>0</v>
      </c>
      <c r="I43" s="4">
        <f t="shared" si="2"/>
        <v>0</v>
      </c>
      <c r="J43" s="35" t="e">
        <f t="shared" si="3"/>
        <v>#DIV/0!</v>
      </c>
      <c r="O43" s="1"/>
      <c r="P43" s="1"/>
      <c r="Q43" s="1"/>
      <c r="R43" s="1"/>
      <c r="S43" s="1"/>
      <c r="T43" s="1"/>
    </row>
    <row r="44" spans="1:20" ht="19.5" customHeight="1">
      <c r="A44" s="13">
        <v>423</v>
      </c>
      <c r="B44" s="13" t="s">
        <v>118</v>
      </c>
      <c r="C44" s="14">
        <f>C45</f>
        <v>0</v>
      </c>
      <c r="D44" s="14">
        <f>D45</f>
        <v>0</v>
      </c>
      <c r="E44" s="14">
        <f>E45</f>
        <v>0</v>
      </c>
      <c r="F44" s="14">
        <f>F45</f>
        <v>0</v>
      </c>
      <c r="G44" s="14">
        <f>G45</f>
        <v>290600</v>
      </c>
      <c r="H44" s="14">
        <f t="shared" si="1"/>
        <v>290600</v>
      </c>
      <c r="I44" s="14">
        <f t="shared" si="2"/>
        <v>0</v>
      </c>
      <c r="J44" s="57" t="e">
        <f t="shared" si="3"/>
        <v>#DIV/0!</v>
      </c>
      <c r="O44" s="1"/>
      <c r="P44" s="1"/>
      <c r="Q44" s="1"/>
      <c r="R44" s="1"/>
      <c r="S44" s="1"/>
      <c r="T44" s="1"/>
    </row>
    <row r="45" spans="1:20" ht="19.5" customHeight="1">
      <c r="A45" s="6">
        <v>4231</v>
      </c>
      <c r="B45" s="6" t="s">
        <v>119</v>
      </c>
      <c r="C45" s="7">
        <f>SUM(C46:C48)</f>
        <v>0</v>
      </c>
      <c r="D45" s="7">
        <f>SUM(D46:D48)</f>
        <v>0</v>
      </c>
      <c r="E45" s="7">
        <f>SUM(E46:E48)</f>
        <v>0</v>
      </c>
      <c r="F45" s="7">
        <f>SUM(F46:F48)</f>
        <v>0</v>
      </c>
      <c r="G45" s="7">
        <f>SUM(G46:G48)</f>
        <v>290600</v>
      </c>
      <c r="H45" s="7">
        <f t="shared" si="1"/>
        <v>290600</v>
      </c>
      <c r="I45" s="7">
        <f t="shared" si="2"/>
        <v>0</v>
      </c>
      <c r="J45" s="58" t="e">
        <f t="shared" si="3"/>
        <v>#DIV/0!</v>
      </c>
      <c r="O45" s="1"/>
      <c r="P45" s="1"/>
      <c r="Q45" s="1"/>
      <c r="R45" s="1"/>
      <c r="S45" s="1"/>
      <c r="T45" s="1"/>
    </row>
    <row r="46" spans="1:20" ht="19.5" customHeight="1">
      <c r="A46" s="3">
        <v>42311</v>
      </c>
      <c r="B46" s="3" t="s">
        <v>258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f t="shared" si="1"/>
        <v>0</v>
      </c>
      <c r="I46" s="4">
        <f t="shared" si="2"/>
        <v>0</v>
      </c>
      <c r="J46" s="35" t="e">
        <f t="shared" si="3"/>
        <v>#DIV/0!</v>
      </c>
      <c r="O46" s="1"/>
      <c r="P46" s="1"/>
      <c r="Q46" s="1"/>
      <c r="R46" s="1"/>
      <c r="S46" s="1"/>
      <c r="T46" s="1"/>
    </row>
    <row r="47" spans="1:20" ht="19.5" customHeight="1">
      <c r="A47" s="3">
        <v>42313</v>
      </c>
      <c r="B47" s="3" t="s">
        <v>259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f t="shared" si="1"/>
        <v>0</v>
      </c>
      <c r="I47" s="4">
        <f t="shared" si="2"/>
        <v>0</v>
      </c>
      <c r="J47" s="35" t="e">
        <f t="shared" si="3"/>
        <v>#DIV/0!</v>
      </c>
      <c r="O47" s="1"/>
      <c r="P47" s="1"/>
      <c r="Q47" s="1"/>
      <c r="R47" s="1"/>
      <c r="S47" s="1"/>
      <c r="T47" s="1"/>
    </row>
    <row r="48" spans="1:20" ht="19.5" customHeight="1">
      <c r="A48" s="3">
        <v>42319</v>
      </c>
      <c r="B48" s="3" t="s">
        <v>289</v>
      </c>
      <c r="C48" s="4">
        <v>0</v>
      </c>
      <c r="D48" s="4">
        <v>0</v>
      </c>
      <c r="E48" s="4">
        <v>0</v>
      </c>
      <c r="F48" s="4">
        <v>0</v>
      </c>
      <c r="G48" s="4">
        <v>290600</v>
      </c>
      <c r="H48" s="4">
        <f t="shared" si="1"/>
        <v>290600</v>
      </c>
      <c r="I48" s="4">
        <f t="shared" si="2"/>
        <v>0</v>
      </c>
      <c r="J48" s="35" t="e">
        <f t="shared" si="3"/>
        <v>#DIV/0!</v>
      </c>
      <c r="O48" s="1"/>
      <c r="P48" s="1"/>
      <c r="Q48" s="1"/>
      <c r="R48" s="1"/>
      <c r="S48" s="1"/>
      <c r="T48" s="1"/>
    </row>
    <row r="49" spans="1:20" ht="19.5" customHeight="1">
      <c r="A49" s="13">
        <v>426</v>
      </c>
      <c r="B49" s="13" t="s">
        <v>132</v>
      </c>
      <c r="C49" s="14">
        <f>C50</f>
        <v>0</v>
      </c>
      <c r="D49" s="14">
        <f aca="true" t="shared" si="4" ref="D49:G50">D50</f>
        <v>0</v>
      </c>
      <c r="E49" s="14">
        <f t="shared" si="4"/>
        <v>0</v>
      </c>
      <c r="F49" s="14">
        <f t="shared" si="4"/>
        <v>0</v>
      </c>
      <c r="G49" s="14">
        <f t="shared" si="4"/>
        <v>0</v>
      </c>
      <c r="H49" s="14">
        <f t="shared" si="1"/>
        <v>0</v>
      </c>
      <c r="I49" s="14">
        <f t="shared" si="2"/>
        <v>0</v>
      </c>
      <c r="J49" s="57" t="e">
        <f t="shared" si="3"/>
        <v>#DIV/0!</v>
      </c>
      <c r="O49" s="1"/>
      <c r="P49" s="1"/>
      <c r="Q49" s="1"/>
      <c r="R49" s="1"/>
      <c r="S49" s="1"/>
      <c r="T49" s="1"/>
    </row>
    <row r="50" spans="1:20" ht="19.5" customHeight="1">
      <c r="A50" s="6">
        <v>4262</v>
      </c>
      <c r="B50" s="6" t="s">
        <v>133</v>
      </c>
      <c r="C50" s="7">
        <f>C51</f>
        <v>0</v>
      </c>
      <c r="D50" s="7">
        <f t="shared" si="4"/>
        <v>0</v>
      </c>
      <c r="E50" s="7">
        <f t="shared" si="4"/>
        <v>0</v>
      </c>
      <c r="F50" s="7">
        <f t="shared" si="4"/>
        <v>0</v>
      </c>
      <c r="G50" s="7">
        <f t="shared" si="4"/>
        <v>0</v>
      </c>
      <c r="H50" s="7">
        <f t="shared" si="1"/>
        <v>0</v>
      </c>
      <c r="I50" s="7">
        <f t="shared" si="2"/>
        <v>0</v>
      </c>
      <c r="J50" s="58" t="e">
        <f t="shared" si="3"/>
        <v>#DIV/0!</v>
      </c>
      <c r="O50" s="1"/>
      <c r="P50" s="1"/>
      <c r="Q50" s="1"/>
      <c r="R50" s="1"/>
      <c r="S50" s="1"/>
      <c r="T50" s="1"/>
    </row>
    <row r="51" spans="1:20" ht="19.5" customHeight="1">
      <c r="A51" s="3">
        <v>42621</v>
      </c>
      <c r="B51" s="3" t="s">
        <v>133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 t="shared" si="1"/>
        <v>0</v>
      </c>
      <c r="I51" s="4">
        <f t="shared" si="2"/>
        <v>0</v>
      </c>
      <c r="J51" s="35" t="e">
        <f t="shared" si="3"/>
        <v>#DIV/0!</v>
      </c>
      <c r="O51" s="1"/>
      <c r="P51" s="1"/>
      <c r="Q51" s="1"/>
      <c r="R51" s="1"/>
      <c r="S51" s="1"/>
      <c r="T51" s="1"/>
    </row>
    <row r="52" spans="1:20" ht="19.5" customHeight="1">
      <c r="A52" s="11">
        <v>45</v>
      </c>
      <c r="B52" s="11" t="s">
        <v>290</v>
      </c>
      <c r="C52" s="12">
        <f>C53</f>
        <v>0</v>
      </c>
      <c r="D52" s="12">
        <f aca="true" t="shared" si="5" ref="D52:G53">D53</f>
        <v>0</v>
      </c>
      <c r="E52" s="12">
        <f t="shared" si="5"/>
        <v>0</v>
      </c>
      <c r="F52" s="12">
        <f t="shared" si="5"/>
        <v>2550000</v>
      </c>
      <c r="G52" s="12">
        <f t="shared" si="5"/>
        <v>16037036.46</v>
      </c>
      <c r="H52" s="12">
        <f t="shared" si="1"/>
        <v>18587036.46</v>
      </c>
      <c r="I52" s="12">
        <f t="shared" si="2"/>
        <v>2550000</v>
      </c>
      <c r="J52" s="56" t="e">
        <f t="shared" si="3"/>
        <v>#DIV/0!</v>
      </c>
      <c r="O52" s="1"/>
      <c r="P52" s="1"/>
      <c r="Q52" s="1"/>
      <c r="R52" s="1"/>
      <c r="S52" s="1"/>
      <c r="T52" s="1"/>
    </row>
    <row r="53" spans="1:20" ht="19.5" customHeight="1">
      <c r="A53" s="13">
        <v>451</v>
      </c>
      <c r="B53" s="13" t="s">
        <v>291</v>
      </c>
      <c r="C53" s="14">
        <f>C54</f>
        <v>0</v>
      </c>
      <c r="D53" s="14">
        <f t="shared" si="5"/>
        <v>0</v>
      </c>
      <c r="E53" s="14">
        <f t="shared" si="5"/>
        <v>0</v>
      </c>
      <c r="F53" s="14">
        <f t="shared" si="5"/>
        <v>2550000</v>
      </c>
      <c r="G53" s="14">
        <f t="shared" si="5"/>
        <v>16037036.46</v>
      </c>
      <c r="H53" s="14">
        <f t="shared" si="1"/>
        <v>18587036.46</v>
      </c>
      <c r="I53" s="14">
        <f t="shared" si="2"/>
        <v>2550000</v>
      </c>
      <c r="J53" s="57" t="e">
        <f t="shared" si="3"/>
        <v>#DIV/0!</v>
      </c>
      <c r="O53" s="1"/>
      <c r="P53" s="1"/>
      <c r="Q53" s="1"/>
      <c r="R53" s="1"/>
      <c r="S53" s="1"/>
      <c r="T53" s="1"/>
    </row>
    <row r="54" spans="1:20" ht="19.5" customHeight="1">
      <c r="A54" s="6">
        <v>4511</v>
      </c>
      <c r="B54" s="6" t="s">
        <v>291</v>
      </c>
      <c r="C54" s="7">
        <f>SUM(C55:C56)</f>
        <v>0</v>
      </c>
      <c r="D54" s="7">
        <f>SUM(D55:D56)</f>
        <v>0</v>
      </c>
      <c r="E54" s="7">
        <f>SUM(E55:E56)</f>
        <v>0</v>
      </c>
      <c r="F54" s="7">
        <f>SUM(F55:F56)</f>
        <v>2550000</v>
      </c>
      <c r="G54" s="7">
        <f>SUM(G55:G56)</f>
        <v>16037036.46</v>
      </c>
      <c r="H54" s="7">
        <f t="shared" si="1"/>
        <v>18587036.46</v>
      </c>
      <c r="I54" s="7">
        <f t="shared" si="2"/>
        <v>2550000</v>
      </c>
      <c r="J54" s="58" t="e">
        <f t="shared" si="3"/>
        <v>#DIV/0!</v>
      </c>
      <c r="O54" s="1"/>
      <c r="P54" s="1"/>
      <c r="Q54" s="1"/>
      <c r="R54" s="1"/>
      <c r="S54" s="1"/>
      <c r="T54" s="1"/>
    </row>
    <row r="55" spans="1:20" ht="19.5" customHeight="1">
      <c r="A55" s="3">
        <v>45111</v>
      </c>
      <c r="B55" s="3" t="s">
        <v>291</v>
      </c>
      <c r="C55" s="4">
        <v>0</v>
      </c>
      <c r="D55" s="4">
        <v>0</v>
      </c>
      <c r="E55" s="4">
        <v>0</v>
      </c>
      <c r="F55" s="4">
        <v>2550000</v>
      </c>
      <c r="G55" s="4">
        <v>16037036.46</v>
      </c>
      <c r="H55" s="4">
        <f t="shared" si="1"/>
        <v>18587036.46</v>
      </c>
      <c r="I55" s="4">
        <f t="shared" si="2"/>
        <v>2550000</v>
      </c>
      <c r="J55" s="35" t="e">
        <f t="shared" si="3"/>
        <v>#DIV/0!</v>
      </c>
      <c r="O55" s="1"/>
      <c r="P55" s="1"/>
      <c r="Q55" s="1"/>
      <c r="R55" s="1"/>
      <c r="S55" s="1"/>
      <c r="T55" s="1"/>
    </row>
    <row r="56" spans="1:20" ht="19.5" customHeight="1">
      <c r="A56" s="3">
        <v>451111</v>
      </c>
      <c r="B56" s="3" t="s">
        <v>292</v>
      </c>
      <c r="C56" s="4">
        <v>0</v>
      </c>
      <c r="D56" s="4">
        <v>0</v>
      </c>
      <c r="E56" s="4">
        <v>0</v>
      </c>
      <c r="F56" s="4">
        <v>0</v>
      </c>
      <c r="G56" s="4"/>
      <c r="H56" s="4">
        <f t="shared" si="1"/>
        <v>0</v>
      </c>
      <c r="I56" s="4">
        <f t="shared" si="2"/>
        <v>0</v>
      </c>
      <c r="J56" s="35" t="e">
        <f t="shared" si="3"/>
        <v>#DIV/0!</v>
      </c>
      <c r="O56" s="1"/>
      <c r="P56" s="1"/>
      <c r="Q56" s="1"/>
      <c r="R56" s="1"/>
      <c r="S56" s="1"/>
      <c r="T56" s="1"/>
    </row>
    <row r="57" spans="6:20" ht="15.75" customHeight="1">
      <c r="F57" s="2"/>
      <c r="G57" s="2"/>
      <c r="H57" s="2"/>
      <c r="I57" s="2"/>
      <c r="O57" s="1"/>
      <c r="P57" s="1"/>
      <c r="Q57" s="1"/>
      <c r="R57" s="1"/>
      <c r="S57" s="1"/>
      <c r="T57" s="1"/>
    </row>
  </sheetData>
  <sheetProtection/>
  <mergeCells count="1">
    <mergeCell ref="A1:J1"/>
  </mergeCells>
  <printOptions/>
  <pageMargins left="0.7086614173228347" right="0.3937007874015748" top="0.7874015748031497" bottom="0.5905511811023623" header="0.3937007874015748" footer="0.3937007874015748"/>
  <pageSetup fitToHeight="0" fitToWidth="1" horizontalDpi="300" verticalDpi="300" orientation="landscape" paperSize="9" scale="57" r:id="rId1"/>
  <headerFooter alignWithMargins="0">
    <oddHeader>&amp;LUpravno vijeće
18.12. 2018. godine&amp;CFinancijski plan prihoda i rashoda za 2019. godinu &amp;R18. sjednica
Točka 4. dnevnog reda</oddHeader>
    <oddFooter>&amp;LNastavni zavod za javno zdravstvo Dr. "Andrija Štampar"&amp;C&amp;A&amp;R&amp;P/&amp;N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javno zdravstvo grada Zagreba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Mikuš</dc:creator>
  <cp:keywords/>
  <dc:description/>
  <cp:lastModifiedBy>Ana Mikuš</cp:lastModifiedBy>
  <cp:lastPrinted>2018-12-18T09:08:52Z</cp:lastPrinted>
  <dcterms:created xsi:type="dcterms:W3CDTF">2012-12-16T10:33:18Z</dcterms:created>
  <dcterms:modified xsi:type="dcterms:W3CDTF">2018-12-18T09:08:55Z</dcterms:modified>
  <cp:category/>
  <cp:version/>
  <cp:contentType/>
  <cp:contentStatus/>
</cp:coreProperties>
</file>