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2017 - prihodi 6" sheetId="1" r:id="rId1"/>
    <sheet name="Plan 2017 - rashodi 3" sheetId="2" r:id="rId2"/>
    <sheet name="Plan 2017 - rashodi 4" sheetId="3" r:id="rId3"/>
  </sheets>
  <definedNames>
    <definedName name="_xlnm.Print_Titles" localSheetId="0">'Plan 2017 - prihodi 6'!$3:$4</definedName>
    <definedName name="_xlnm.Print_Titles" localSheetId="1">'Plan 2017 - rashodi 3'!$3:$4</definedName>
    <definedName name="_xlnm.Print_Titles" localSheetId="2">'Plan 2017 - rashodi 4'!$3:$4</definedName>
  </definedNames>
  <calcPr fullCalcOnLoad="1"/>
</workbook>
</file>

<file path=xl/sharedStrings.xml><?xml version="1.0" encoding="utf-8"?>
<sst xmlns="http://schemas.openxmlformats.org/spreadsheetml/2006/main" count="307" uniqueCount="270">
  <si>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</si>
  <si>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</si>
  <si>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</si>
  <si>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</si>
  <si>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</si>
  <si>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</si>
  <si>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</si>
  <si>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</si>
  <si>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</si>
  <si>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</si>
  <si>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</si>
  <si>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</si>
  <si>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</si>
  <si>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</si>
  <si>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</si>
  <si>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</si>
  <si>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</si>
  <si>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</si>
  <si>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</si>
  <si>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</si>
  <si>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</si>
  <si>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</si>
  <si>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</si>
  <si>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</si>
  <si>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</si>
  <si>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</si>
  <si>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</si>
  <si>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</si>
  <si>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</si>
  <si>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</si>
  <si>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</si>
  <si>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</si>
  <si>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</si>
  <si>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</si>
  <si>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</si>
  <si>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</si>
  <si>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</si>
  <si>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</si>
  <si>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</si>
  <si>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</si>
  <si>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</si>
  <si>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</si>
  <si>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</si>
  <si>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</si>
  <si>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</si>
  <si>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</si>
  <si>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</si>
  <si>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</si>
  <si>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</si>
  <si>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</si>
  <si>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</si>
  <si>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</si>
  <si>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</si>
  <si>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</si>
  <si>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</si>
  <si>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</si>
  <si>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</si>
  <si>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</si>
  <si>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</si>
  <si>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</si>
  <si>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</si>
  <si>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</si>
  <si>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</si>
  <si>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</si>
  <si>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</si>
  <si>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</si>
  <si>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</si>
  <si>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</si>
  <si>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</si>
  <si>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</si>
  <si>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</si>
  <si>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</si>
  <si>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</si>
  <si>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</si>
  <si>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</si>
  <si>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</si>
  <si>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</si>
  <si>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</si>
  <si>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</si>
  <si>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</si>
  <si>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</si>
  <si>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</si>
  <si>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</si>
  <si>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</si>
  <si>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</si>
  <si>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</si>
  <si>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</si>
  <si>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</si>
  <si>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</si>
  <si>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</si>
  <si>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</si>
  <si>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</si>
  <si>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</si>
  <si>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</si>
  <si>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</si>
  <si>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</si>
  <si>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</si>
  <si>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</si>
  <si>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</si>
  <si>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</si>
  <si>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</si>
  <si>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</si>
  <si>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</si>
  <si>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</si>
  <si>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</si>
  <si>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</si>
  <si>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</si>
  <si>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</si>
  <si>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</si>
  <si>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</si>
  <si>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</si>
  <si>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</si>
  <si>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</si>
  <si>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</si>
  <si>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</si>
  <si>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</si>
  <si>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</si>
  <si>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</si>
  <si>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</si>
  <si>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</si>
  <si>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</si>
  <si>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</si>
  <si>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</si>
  <si>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</si>
  <si>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</si>
  <si>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</si>
  <si>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</si>
  <si>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</si>
  <si>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</si>
  <si>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</si>
  <si>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</si>
  <si>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</si>
  <si>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</si>
  <si>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</si>
  <si>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</si>
  <si>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</si>
  <si>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</si>
  <si>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</si>
  <si>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</si>
  <si>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</si>
  <si>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</si>
  <si>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</si>
  <si>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</si>
  <si>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</si>
  <si>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</si>
  <si>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</si>
  <si>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</si>
  <si>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</si>
  <si>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</si>
  <si>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</si>
  <si>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</si>
  <si>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</si>
  <si>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</si>
  <si>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</si>
  <si>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</si>
  <si>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</si>
  <si>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</si>
  <si>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</si>
  <si>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</si>
  <si>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</si>
  <si>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</si>
  <si>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</si>
  <si>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</si>
  <si>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</si>
  <si>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</si>
  <si>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</si>
  <si>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</si>
  <si>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</si>
  <si>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</si>
  <si>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</si>
  <si>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</si>
  <si>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</si>
  <si>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</si>
  <si>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</si>
  <si>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</si>
  <si>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</si>
  <si>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</si>
  <si>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</si>
  <si>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</si>
  <si>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</si>
  <si>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</si>
  <si>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</si>
  <si>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</si>
  <si>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</si>
  <si>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</si>
  <si>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</si>
  <si>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</si>
  <si>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</si>
  <si>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</si>
  <si>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</si>
  <si>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</si>
  <si>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</si>
  <si>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Osnovni materijal i sirovine - testovi intolerancije na hranu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</si>
  <si>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</si>
  <si>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</si>
  <si>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</si>
  <si>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</si>
  <si>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</si>
  <si>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</si>
  <si>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</si>
  <si>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</si>
  <si>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</si>
  <si>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</si>
  <si>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</si>
  <si>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</si>
  <si>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</si>
  <si>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</si>
  <si>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</si>
  <si>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</si>
  <si>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</si>
  <si>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</si>
  <si>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</si>
  <si>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</si>
  <si>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</si>
  <si>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</si>
  <si>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</si>
  <si>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</si>
  <si>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</si>
  <si>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</si>
  <si>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</si>
  <si>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</si>
  <si>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</si>
  <si>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</si>
  <si>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</si>
  <si>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</si>
  <si>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</si>
  <si>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</si>
  <si>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</si>
  <si>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</si>
  <si>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</si>
  <si>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</si>
  <si>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</si>
  <si>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</si>
  <si>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</si>
  <si>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</si>
  <si>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</si>
  <si>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</si>
  <si>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</si>
  <si>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</si>
  <si>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</si>
  <si>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</si>
  <si>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</si>
  <si>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</si>
  <si>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</si>
  <si>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</si>
  <si>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</si>
  <si>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</si>
  <si>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</si>
  <si>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</si>
  <si>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</si>
  <si>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</si>
  <si>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</si>
  <si>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</si>
  <si>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</si>
  <si>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</si>
  <si>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Rebalans plana 2017 (prijedlog)</t>
  </si>
  <si>
    <t>Izvršenje plana 30.11.2017</t>
  </si>
  <si>
    <t>Plan 2018</t>
  </si>
  <si>
    <t>Plan 2018 / 2017</t>
  </si>
  <si>
    <t>Plan 2018 / 2017 %</t>
  </si>
  <si>
    <t xml:space="preserve">PLAN PRIHODA POSLOVANJA ZA 2018. GODINU 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</si>
  <si>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</si>
  <si>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</si>
  <si>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</si>
  <si>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</si>
  <si>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</si>
  <si>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Plan 2017 (UV 49; 27.12.2016.)</t>
  </si>
  <si>
    <t>PLAN RASHODA POSLOVANJA ZA 2018. GODINU</t>
  </si>
  <si>
    <t>PLAN RASHODA ZA NABAVU NEFINANCIJSKE IMOVINE ZA 2018. GODINU</t>
  </si>
  <si>
    <t>Plan 2017 
(UV 49; 27.12.2016.)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</si>
</sst>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Microsoft Sans Serif"/>
      <family val="0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icrosoft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Microsoft Sans Serif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b/>
      <sz val="8"/>
      <color indexed="8"/>
      <name val="Calibri Light"/>
      <family val="2"/>
    </font>
    <font>
      <sz val="8"/>
      <name val="Calibri Light"/>
      <family val="2"/>
    </font>
    <font>
      <sz val="10"/>
      <color indexed="9"/>
      <name val="Calibri Light"/>
      <family val="2"/>
    </font>
    <font>
      <b/>
      <sz val="10"/>
      <name val="Calibri Light"/>
      <family val="2"/>
    </font>
    <font>
      <sz val="10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icrosoft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icrosoft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 Light"/>
      <family val="2"/>
    </font>
    <font>
      <b/>
      <sz val="8"/>
      <color rgb="FF000000"/>
      <name val="Calibri Light"/>
      <family val="2"/>
    </font>
    <font>
      <sz val="10"/>
      <color theme="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9EC2"/>
        <bgColor indexed="64"/>
      </patternFill>
    </fill>
    <fill>
      <patternFill patternType="solid">
        <fgColor rgb="FFB3C5DB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4F6F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47" fillId="33" borderId="10" xfId="0" applyFont="1" applyFill="1" applyBorder="1" applyAlignment="1">
      <alignment vertical="center"/>
    </xf>
    <xf numFmtId="3" fontId="47" fillId="33" borderId="10" xfId="0" applyNumberFormat="1" applyFont="1" applyFill="1" applyBorder="1" applyAlignment="1">
      <alignment vertical="center"/>
    </xf>
    <xf numFmtId="4" fontId="47" fillId="33" borderId="10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47" fillId="34" borderId="10" xfId="0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vertical="center"/>
    </xf>
    <xf numFmtId="4" fontId="47" fillId="34" borderId="10" xfId="0" applyNumberFormat="1" applyFont="1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3" fontId="47" fillId="35" borderId="10" xfId="0" applyNumberFormat="1" applyFont="1" applyFill="1" applyBorder="1" applyAlignment="1">
      <alignment vertical="center"/>
    </xf>
    <xf numFmtId="4" fontId="47" fillId="35" borderId="10" xfId="0" applyNumberFormat="1" applyFont="1" applyFill="1" applyBorder="1" applyAlignment="1">
      <alignment vertical="center"/>
    </xf>
    <xf numFmtId="0" fontId="47" fillId="36" borderId="10" xfId="0" applyFont="1" applyFill="1" applyBorder="1" applyAlignment="1">
      <alignment vertical="center"/>
    </xf>
    <xf numFmtId="3" fontId="47" fillId="36" borderId="10" xfId="0" applyNumberFormat="1" applyFont="1" applyFill="1" applyBorder="1" applyAlignment="1">
      <alignment vertical="center"/>
    </xf>
    <xf numFmtId="4" fontId="47" fillId="36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47" fillId="38" borderId="10" xfId="0" applyFont="1" applyFill="1" applyBorder="1" applyAlignment="1">
      <alignment horizontal="center" vertical="center"/>
    </xf>
    <xf numFmtId="3" fontId="47" fillId="38" borderId="10" xfId="0" applyNumberFormat="1" applyFont="1" applyFill="1" applyBorder="1" applyAlignment="1">
      <alignment horizontal="center" vertical="center" wrapText="1"/>
    </xf>
    <xf numFmtId="3" fontId="47" fillId="38" borderId="10" xfId="0" applyNumberFormat="1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vertical="center"/>
    </xf>
    <xf numFmtId="3" fontId="47" fillId="25" borderId="10" xfId="0" applyNumberFormat="1" applyFont="1" applyFill="1" applyBorder="1" applyAlignment="1">
      <alignment vertical="center"/>
    </xf>
    <xf numFmtId="4" fontId="47" fillId="25" borderId="10" xfId="0" applyNumberFormat="1" applyFont="1" applyFill="1" applyBorder="1" applyAlignment="1">
      <alignment vertical="center"/>
    </xf>
    <xf numFmtId="0" fontId="47" fillId="19" borderId="10" xfId="0" applyFont="1" applyFill="1" applyBorder="1" applyAlignment="1">
      <alignment vertical="center"/>
    </xf>
    <xf numFmtId="3" fontId="47" fillId="19" borderId="10" xfId="0" applyNumberFormat="1" applyFont="1" applyFill="1" applyBorder="1" applyAlignment="1">
      <alignment vertical="center"/>
    </xf>
    <xf numFmtId="4" fontId="47" fillId="19" borderId="10" xfId="0" applyNumberFormat="1" applyFont="1" applyFill="1" applyBorder="1" applyAlignment="1">
      <alignment vertical="center"/>
    </xf>
    <xf numFmtId="0" fontId="47" fillId="13" borderId="10" xfId="0" applyFont="1" applyFill="1" applyBorder="1" applyAlignment="1">
      <alignment vertical="center"/>
    </xf>
    <xf numFmtId="3" fontId="47" fillId="13" borderId="10" xfId="0" applyNumberFormat="1" applyFont="1" applyFill="1" applyBorder="1" applyAlignment="1">
      <alignment vertical="center"/>
    </xf>
    <xf numFmtId="4" fontId="47" fillId="13" borderId="10" xfId="0" applyNumberFormat="1" applyFont="1" applyFill="1" applyBorder="1" applyAlignment="1">
      <alignment vertical="center"/>
    </xf>
    <xf numFmtId="0" fontId="47" fillId="7" borderId="10" xfId="0" applyFont="1" applyFill="1" applyBorder="1" applyAlignment="1">
      <alignment vertical="center"/>
    </xf>
    <xf numFmtId="3" fontId="47" fillId="7" borderId="10" xfId="0" applyNumberFormat="1" applyFont="1" applyFill="1" applyBorder="1" applyAlignment="1">
      <alignment vertical="center"/>
    </xf>
    <xf numFmtId="4" fontId="47" fillId="7" borderId="10" xfId="0" applyNumberFormat="1" applyFont="1" applyFill="1" applyBorder="1" applyAlignment="1">
      <alignment vertical="center"/>
    </xf>
    <xf numFmtId="0" fontId="47" fillId="39" borderId="10" xfId="0" applyFont="1" applyFill="1" applyBorder="1" applyAlignment="1">
      <alignment vertical="center"/>
    </xf>
    <xf numFmtId="3" fontId="47" fillId="39" borderId="10" xfId="0" applyNumberFormat="1" applyFont="1" applyFill="1" applyBorder="1" applyAlignment="1">
      <alignment vertical="center"/>
    </xf>
    <xf numFmtId="4" fontId="47" fillId="39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19" borderId="10" xfId="0" applyFont="1" applyFill="1" applyBorder="1" applyAlignment="1">
      <alignment vertical="center"/>
    </xf>
    <xf numFmtId="3" fontId="26" fillId="19" borderId="10" xfId="0" applyNumberFormat="1" applyFont="1" applyFill="1" applyBorder="1" applyAlignment="1">
      <alignment vertical="center"/>
    </xf>
    <xf numFmtId="4" fontId="26" fillId="19" borderId="10" xfId="0" applyNumberFormat="1" applyFont="1" applyFill="1" applyBorder="1" applyAlignment="1">
      <alignment vertical="center"/>
    </xf>
    <xf numFmtId="0" fontId="26" fillId="13" borderId="10" xfId="0" applyFont="1" applyFill="1" applyBorder="1" applyAlignment="1">
      <alignment vertical="center"/>
    </xf>
    <xf numFmtId="3" fontId="26" fillId="13" borderId="10" xfId="0" applyNumberFormat="1" applyFont="1" applyFill="1" applyBorder="1" applyAlignment="1">
      <alignment vertical="center"/>
    </xf>
    <xf numFmtId="4" fontId="26" fillId="13" borderId="10" xfId="0" applyNumberFormat="1" applyFont="1" applyFill="1" applyBorder="1" applyAlignment="1">
      <alignment vertical="center"/>
    </xf>
    <xf numFmtId="0" fontId="26" fillId="7" borderId="10" xfId="0" applyFont="1" applyFill="1" applyBorder="1" applyAlignment="1">
      <alignment vertical="center"/>
    </xf>
    <xf numFmtId="3" fontId="26" fillId="7" borderId="10" xfId="0" applyNumberFormat="1" applyFont="1" applyFill="1" applyBorder="1" applyAlignment="1">
      <alignment vertical="center"/>
    </xf>
    <xf numFmtId="4" fontId="26" fillId="7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4" fontId="47" fillId="0" borderId="10" xfId="0" applyNumberFormat="1" applyFont="1" applyFill="1" applyBorder="1" applyAlignment="1">
      <alignment vertical="center"/>
    </xf>
    <xf numFmtId="0" fontId="26" fillId="0" borderId="11" xfId="61" applyFont="1" applyBorder="1" applyAlignment="1">
      <alignment horizontal="center" vertical="center" wrapText="1"/>
    </xf>
    <xf numFmtId="0" fontId="51" fillId="0" borderId="11" xfId="6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J55"/>
  <sheetViews>
    <sheetView tabSelected="1" workbookViewId="0" topLeftCell="A1">
      <selection activeCell="A1" sqref="A1:H1"/>
    </sheetView>
  </sheetViews>
  <sheetFormatPr defaultColWidth="9.140625" defaultRowHeight="16.5" customHeight="1"/>
  <cols>
    <col min="1" max="1" width="10.7109375" style="1" customWidth="1"/>
    <col min="2" max="2" width="65.7109375" style="1" customWidth="1"/>
    <col min="3" max="8" width="20.7109375" style="1" customWidth="1"/>
    <col min="9" max="16384" width="9.140625" style="1" customWidth="1"/>
  </cols>
  <sheetData>
    <row r="1" spans="1:8" ht="24.75" customHeight="1" thickBot="1">
      <c r="A1" s="64" t="s">
        <v>260</v>
      </c>
      <c r="B1" s="64"/>
      <c r="C1" s="64"/>
      <c r="D1" s="64"/>
      <c r="E1" s="64"/>
      <c r="F1" s="64"/>
      <c r="G1" s="64"/>
      <c r="H1" s="64"/>
    </row>
    <row r="2" ht="19.5" customHeight="1" thickTop="1"/>
    <row r="3" spans="1:8" ht="25.5">
      <c r="A3" s="18" t="s">
        <v>121</v>
      </c>
      <c r="B3" s="18" t="s">
        <v>152</v>
      </c>
      <c r="C3" s="18" t="s">
        <v>269</v>
      </c>
      <c r="D3" s="18" t="s">
        <v>255</v>
      </c>
      <c r="E3" s="18" t="s">
        <v>256</v>
      </c>
      <c r="F3" s="18" t="s">
        <v>257</v>
      </c>
      <c r="G3" s="18" t="s">
        <v>258</v>
      </c>
      <c r="H3" s="18" t="s">
        <v>259</v>
      </c>
    </row>
    <row r="4" spans="1:8" s="21" customFormat="1" ht="9.7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</row>
    <row r="5" spans="1:10" ht="19.5" customHeight="1">
      <c r="A5" s="2">
        <v>6</v>
      </c>
      <c r="B5" s="2" t="s">
        <v>153</v>
      </c>
      <c r="C5" s="3">
        <f>C6+C15+C27+C33+C42</f>
        <v>96160000</v>
      </c>
      <c r="D5" s="3">
        <f>D6+D15+D27+D33+D42</f>
        <v>89052975</v>
      </c>
      <c r="E5" s="3">
        <f>E6+E15+E27+E33+E42</f>
        <v>76634712.75</v>
      </c>
      <c r="F5" s="3">
        <f>F6+F15+F27+F33+F42</f>
        <v>88171000</v>
      </c>
      <c r="G5" s="3">
        <f>F5-D5</f>
        <v>-881975</v>
      </c>
      <c r="H5" s="4">
        <f>F5/D5*100-100</f>
        <v>-0.9903936392916677</v>
      </c>
      <c r="J5" s="5"/>
    </row>
    <row r="6" spans="1:8" ht="19.5" customHeight="1">
      <c r="A6" s="6">
        <v>63</v>
      </c>
      <c r="B6" s="6" t="s">
        <v>0</v>
      </c>
      <c r="C6" s="7">
        <f>C7+C10</f>
        <v>2590000</v>
      </c>
      <c r="D6" s="7">
        <f>D7+D10</f>
        <v>1550000</v>
      </c>
      <c r="E6" s="7">
        <f>E7+E10</f>
        <v>697875.28</v>
      </c>
      <c r="F6" s="7">
        <f>F7+F10</f>
        <v>1550000</v>
      </c>
      <c r="G6" s="7">
        <f aca="true" t="shared" si="0" ref="G6:G55">F6-D6</f>
        <v>0</v>
      </c>
      <c r="H6" s="8">
        <f aca="true" t="shared" si="1" ref="H6:H55">F6/D6*100-100</f>
        <v>0</v>
      </c>
    </row>
    <row r="7" spans="1:8" ht="19.5" customHeight="1">
      <c r="A7" s="9">
        <v>634</v>
      </c>
      <c r="B7" s="9" t="s">
        <v>138</v>
      </c>
      <c r="C7" s="10">
        <f aca="true" t="shared" si="2" ref="C7:F8">C8</f>
        <v>100000</v>
      </c>
      <c r="D7" s="10">
        <f t="shared" si="2"/>
        <v>200000</v>
      </c>
      <c r="E7" s="10">
        <f t="shared" si="2"/>
        <v>197875.28</v>
      </c>
      <c r="F7" s="10">
        <f t="shared" si="2"/>
        <v>200000</v>
      </c>
      <c r="G7" s="10">
        <f t="shared" si="0"/>
        <v>0</v>
      </c>
      <c r="H7" s="11">
        <f t="shared" si="1"/>
        <v>0</v>
      </c>
    </row>
    <row r="8" spans="1:8" ht="19.5" customHeight="1">
      <c r="A8" s="12">
        <v>6341</v>
      </c>
      <c r="B8" s="12" t="s">
        <v>154</v>
      </c>
      <c r="C8" s="13">
        <f t="shared" si="2"/>
        <v>100000</v>
      </c>
      <c r="D8" s="13">
        <f t="shared" si="2"/>
        <v>200000</v>
      </c>
      <c r="E8" s="13">
        <f t="shared" si="2"/>
        <v>197875.28</v>
      </c>
      <c r="F8" s="13">
        <f t="shared" si="2"/>
        <v>200000</v>
      </c>
      <c r="G8" s="13">
        <f t="shared" si="0"/>
        <v>0</v>
      </c>
      <c r="H8" s="14">
        <f t="shared" si="1"/>
        <v>0</v>
      </c>
    </row>
    <row r="9" spans="1:8" ht="19.5" customHeight="1">
      <c r="A9" s="15">
        <v>63414</v>
      </c>
      <c r="B9" s="15" t="s">
        <v>150</v>
      </c>
      <c r="C9" s="16">
        <v>100000</v>
      </c>
      <c r="D9" s="16">
        <v>200000</v>
      </c>
      <c r="E9" s="16">
        <v>197875.28</v>
      </c>
      <c r="F9" s="16">
        <v>200000</v>
      </c>
      <c r="G9" s="16">
        <f t="shared" si="0"/>
        <v>0</v>
      </c>
      <c r="H9" s="17">
        <f t="shared" si="1"/>
        <v>0</v>
      </c>
    </row>
    <row r="10" spans="1:8" ht="19.5" customHeight="1">
      <c r="A10" s="9">
        <v>636</v>
      </c>
      <c r="B10" s="9" t="s">
        <v>139</v>
      </c>
      <c r="C10" s="10">
        <f>C11+C13</f>
        <v>2490000</v>
      </c>
      <c r="D10" s="10">
        <f>D11+D13</f>
        <v>1350000</v>
      </c>
      <c r="E10" s="10">
        <f>E11+E13</f>
        <v>500000</v>
      </c>
      <c r="F10" s="10">
        <f>F11+F13</f>
        <v>1350000</v>
      </c>
      <c r="G10" s="10">
        <f t="shared" si="0"/>
        <v>0</v>
      </c>
      <c r="H10" s="11">
        <f t="shared" si="1"/>
        <v>0</v>
      </c>
    </row>
    <row r="11" spans="1:8" ht="19.5" customHeight="1">
      <c r="A11" s="12">
        <v>6361</v>
      </c>
      <c r="B11" s="12" t="s">
        <v>140</v>
      </c>
      <c r="C11" s="13">
        <f>C12</f>
        <v>2490000</v>
      </c>
      <c r="D11" s="13">
        <f>D12</f>
        <v>550000</v>
      </c>
      <c r="E11" s="13">
        <f>E12</f>
        <v>500000</v>
      </c>
      <c r="F11" s="13">
        <f>F12</f>
        <v>550000</v>
      </c>
      <c r="G11" s="13">
        <f t="shared" si="0"/>
        <v>0</v>
      </c>
      <c r="H11" s="14">
        <f t="shared" si="1"/>
        <v>0</v>
      </c>
    </row>
    <row r="12" spans="1:8" ht="19.5" customHeight="1">
      <c r="A12" s="15">
        <v>63611</v>
      </c>
      <c r="B12" s="15" t="s">
        <v>140</v>
      </c>
      <c r="C12" s="16">
        <v>2490000</v>
      </c>
      <c r="D12" s="16">
        <v>550000</v>
      </c>
      <c r="E12" s="16">
        <v>500000</v>
      </c>
      <c r="F12" s="16">
        <v>550000</v>
      </c>
      <c r="G12" s="16">
        <f t="shared" si="0"/>
        <v>0</v>
      </c>
      <c r="H12" s="17">
        <f t="shared" si="1"/>
        <v>0</v>
      </c>
    </row>
    <row r="13" spans="1:8" ht="19.5" customHeight="1">
      <c r="A13" s="12">
        <v>6362</v>
      </c>
      <c r="B13" s="12" t="s">
        <v>141</v>
      </c>
      <c r="C13" s="13">
        <f>C14</f>
        <v>0</v>
      </c>
      <c r="D13" s="13">
        <f>D14</f>
        <v>800000</v>
      </c>
      <c r="E13" s="13">
        <f>E14</f>
        <v>0</v>
      </c>
      <c r="F13" s="13">
        <f>F14</f>
        <v>800000</v>
      </c>
      <c r="G13" s="13">
        <f t="shared" si="0"/>
        <v>0</v>
      </c>
      <c r="H13" s="14">
        <f t="shared" si="1"/>
        <v>0</v>
      </c>
    </row>
    <row r="14" spans="1:8" ht="19.5" customHeight="1">
      <c r="A14" s="15">
        <v>63621</v>
      </c>
      <c r="B14" s="15" t="s">
        <v>141</v>
      </c>
      <c r="C14" s="16"/>
      <c r="D14" s="16">
        <v>800000</v>
      </c>
      <c r="E14" s="16">
        <v>0</v>
      </c>
      <c r="F14" s="16">
        <v>800000</v>
      </c>
      <c r="G14" s="16">
        <f t="shared" si="0"/>
        <v>0</v>
      </c>
      <c r="H14" s="17">
        <f t="shared" si="1"/>
        <v>0</v>
      </c>
    </row>
    <row r="15" spans="1:8" ht="19.5" customHeight="1">
      <c r="A15" s="6">
        <v>64</v>
      </c>
      <c r="B15" s="6" t="s">
        <v>1</v>
      </c>
      <c r="C15" s="7">
        <f>C16+C24</f>
        <v>330000</v>
      </c>
      <c r="D15" s="7">
        <f>D16+D24</f>
        <v>330000</v>
      </c>
      <c r="E15" s="7">
        <f>E16+E24</f>
        <v>165143.38</v>
      </c>
      <c r="F15" s="7">
        <f>F16+F24</f>
        <v>291000</v>
      </c>
      <c r="G15" s="7">
        <f t="shared" si="0"/>
        <v>-39000</v>
      </c>
      <c r="H15" s="8">
        <f t="shared" si="1"/>
        <v>-11.818181818181813</v>
      </c>
    </row>
    <row r="16" spans="1:8" ht="19.5" customHeight="1">
      <c r="A16" s="9">
        <v>641</v>
      </c>
      <c r="B16" s="9" t="s">
        <v>2</v>
      </c>
      <c r="C16" s="10">
        <f>C17+C20+C22</f>
        <v>180000</v>
      </c>
      <c r="D16" s="10">
        <f>D17+D20+D22</f>
        <v>170000</v>
      </c>
      <c r="E16" s="10">
        <f>E17+E20+E22</f>
        <v>16577.440000000002</v>
      </c>
      <c r="F16" s="10">
        <f>F17+F20+F22</f>
        <v>141000</v>
      </c>
      <c r="G16" s="10">
        <f t="shared" si="0"/>
        <v>-29000</v>
      </c>
      <c r="H16" s="11">
        <f t="shared" si="1"/>
        <v>-17.058823529411754</v>
      </c>
    </row>
    <row r="17" spans="1:8" ht="19.5" customHeight="1">
      <c r="A17" s="12">
        <v>6413</v>
      </c>
      <c r="B17" s="12" t="s">
        <v>3</v>
      </c>
      <c r="C17" s="13">
        <f>C18+C19</f>
        <v>155000</v>
      </c>
      <c r="D17" s="13">
        <f>D18+D19</f>
        <v>155000</v>
      </c>
      <c r="E17" s="13">
        <f>E18+E19</f>
        <v>5827.650000000001</v>
      </c>
      <c r="F17" s="13">
        <f>F18+F19</f>
        <v>130000</v>
      </c>
      <c r="G17" s="13">
        <f t="shared" si="0"/>
        <v>-25000</v>
      </c>
      <c r="H17" s="14">
        <f t="shared" si="1"/>
        <v>-16.129032258064512</v>
      </c>
    </row>
    <row r="18" spans="1:8" ht="19.5" customHeight="1">
      <c r="A18" s="15">
        <v>64131</v>
      </c>
      <c r="B18" s="15" t="s">
        <v>4</v>
      </c>
      <c r="C18" s="16">
        <v>150000</v>
      </c>
      <c r="D18" s="16">
        <v>150000</v>
      </c>
      <c r="E18" s="16">
        <v>5528.43</v>
      </c>
      <c r="F18" s="16">
        <v>125000</v>
      </c>
      <c r="G18" s="16">
        <f t="shared" si="0"/>
        <v>-25000</v>
      </c>
      <c r="H18" s="17">
        <f t="shared" si="1"/>
        <v>-16.666666666666657</v>
      </c>
    </row>
    <row r="19" spans="1:8" ht="19.5" customHeight="1">
      <c r="A19" s="15">
        <v>64132</v>
      </c>
      <c r="B19" s="15" t="s">
        <v>5</v>
      </c>
      <c r="C19" s="16">
        <v>5000</v>
      </c>
      <c r="D19" s="16">
        <v>5000</v>
      </c>
      <c r="E19" s="16">
        <v>299.22</v>
      </c>
      <c r="F19" s="16">
        <v>5000</v>
      </c>
      <c r="G19" s="16">
        <f t="shared" si="0"/>
        <v>0</v>
      </c>
      <c r="H19" s="17">
        <f t="shared" si="1"/>
        <v>0</v>
      </c>
    </row>
    <row r="20" spans="1:8" ht="19.5" customHeight="1">
      <c r="A20" s="12">
        <v>6414</v>
      </c>
      <c r="B20" s="12" t="s">
        <v>6</v>
      </c>
      <c r="C20" s="13">
        <f>C21</f>
        <v>25000</v>
      </c>
      <c r="D20" s="13">
        <f>D21</f>
        <v>15000</v>
      </c>
      <c r="E20" s="13">
        <f>E21</f>
        <v>10067.04</v>
      </c>
      <c r="F20" s="13">
        <f>F21</f>
        <v>10000</v>
      </c>
      <c r="G20" s="13">
        <f t="shared" si="0"/>
        <v>-5000</v>
      </c>
      <c r="H20" s="14">
        <f t="shared" si="1"/>
        <v>-33.33333333333334</v>
      </c>
    </row>
    <row r="21" spans="1:8" ht="19.5" customHeight="1">
      <c r="A21" s="15">
        <v>64143</v>
      </c>
      <c r="B21" s="15" t="s">
        <v>7</v>
      </c>
      <c r="C21" s="16">
        <v>25000</v>
      </c>
      <c r="D21" s="16">
        <v>15000</v>
      </c>
      <c r="E21" s="16">
        <v>10067.04</v>
      </c>
      <c r="F21" s="16">
        <v>10000</v>
      </c>
      <c r="G21" s="16">
        <f t="shared" si="0"/>
        <v>-5000</v>
      </c>
      <c r="H21" s="17">
        <f t="shared" si="1"/>
        <v>-33.33333333333334</v>
      </c>
    </row>
    <row r="22" spans="1:8" ht="19.5" customHeight="1">
      <c r="A22" s="12">
        <v>6415</v>
      </c>
      <c r="B22" s="12" t="s">
        <v>252</v>
      </c>
      <c r="C22" s="13">
        <f>C23</f>
        <v>0</v>
      </c>
      <c r="D22" s="13">
        <f>D23</f>
        <v>0</v>
      </c>
      <c r="E22" s="13">
        <f>E23</f>
        <v>682.75</v>
      </c>
      <c r="F22" s="13">
        <f>F23</f>
        <v>1000</v>
      </c>
      <c r="G22" s="13">
        <f t="shared" si="0"/>
        <v>1000</v>
      </c>
      <c r="H22" s="14" t="e">
        <f t="shared" si="1"/>
        <v>#DIV/0!</v>
      </c>
    </row>
    <row r="23" spans="1:8" ht="19.5" customHeight="1">
      <c r="A23" s="15">
        <v>64151</v>
      </c>
      <c r="B23" s="15" t="s">
        <v>252</v>
      </c>
      <c r="C23" s="16">
        <v>0</v>
      </c>
      <c r="D23" s="16">
        <v>0</v>
      </c>
      <c r="E23" s="16">
        <v>682.75</v>
      </c>
      <c r="F23" s="16">
        <v>1000</v>
      </c>
      <c r="G23" s="16">
        <f t="shared" si="0"/>
        <v>1000</v>
      </c>
      <c r="H23" s="17" t="e">
        <f t="shared" si="1"/>
        <v>#DIV/0!</v>
      </c>
    </row>
    <row r="24" spans="1:8" ht="19.5" customHeight="1">
      <c r="A24" s="9">
        <v>642</v>
      </c>
      <c r="B24" s="9" t="s">
        <v>8</v>
      </c>
      <c r="C24" s="10">
        <f aca="true" t="shared" si="3" ref="C24:F25">C25</f>
        <v>150000</v>
      </c>
      <c r="D24" s="10">
        <f t="shared" si="3"/>
        <v>160000</v>
      </c>
      <c r="E24" s="10">
        <f t="shared" si="3"/>
        <v>148565.94</v>
      </c>
      <c r="F24" s="10">
        <f t="shared" si="3"/>
        <v>150000</v>
      </c>
      <c r="G24" s="10">
        <f t="shared" si="0"/>
        <v>-10000</v>
      </c>
      <c r="H24" s="11">
        <f t="shared" si="1"/>
        <v>-6.25</v>
      </c>
    </row>
    <row r="25" spans="1:8" ht="19.5" customHeight="1">
      <c r="A25" s="12">
        <v>6429</v>
      </c>
      <c r="B25" s="12" t="s">
        <v>9</v>
      </c>
      <c r="C25" s="13">
        <f t="shared" si="3"/>
        <v>150000</v>
      </c>
      <c r="D25" s="13">
        <f t="shared" si="3"/>
        <v>160000</v>
      </c>
      <c r="E25" s="13">
        <f t="shared" si="3"/>
        <v>148565.94</v>
      </c>
      <c r="F25" s="13">
        <f t="shared" si="3"/>
        <v>150000</v>
      </c>
      <c r="G25" s="13">
        <f t="shared" si="0"/>
        <v>-10000</v>
      </c>
      <c r="H25" s="14">
        <f t="shared" si="1"/>
        <v>-6.25</v>
      </c>
    </row>
    <row r="26" spans="1:8" ht="19.5" customHeight="1">
      <c r="A26" s="15">
        <v>64299</v>
      </c>
      <c r="B26" s="15" t="s">
        <v>9</v>
      </c>
      <c r="C26" s="16">
        <v>150000</v>
      </c>
      <c r="D26" s="16">
        <v>160000</v>
      </c>
      <c r="E26" s="16">
        <v>148565.94</v>
      </c>
      <c r="F26" s="16">
        <v>150000</v>
      </c>
      <c r="G26" s="16">
        <f t="shared" si="0"/>
        <v>-10000</v>
      </c>
      <c r="H26" s="17">
        <f t="shared" si="1"/>
        <v>-6.25</v>
      </c>
    </row>
    <row r="27" spans="1:8" ht="19.5" customHeight="1">
      <c r="A27" s="6">
        <v>65</v>
      </c>
      <c r="B27" s="6" t="s">
        <v>155</v>
      </c>
      <c r="C27" s="7">
        <f aca="true" t="shared" si="4" ref="C27:F28">C28</f>
        <v>500000</v>
      </c>
      <c r="D27" s="7">
        <f t="shared" si="4"/>
        <v>530000</v>
      </c>
      <c r="E27" s="7">
        <f t="shared" si="4"/>
        <v>437874.24</v>
      </c>
      <c r="F27" s="7">
        <f t="shared" si="4"/>
        <v>475000</v>
      </c>
      <c r="G27" s="7">
        <f t="shared" si="0"/>
        <v>-55000</v>
      </c>
      <c r="H27" s="8">
        <f t="shared" si="1"/>
        <v>-10.377358490566039</v>
      </c>
    </row>
    <row r="28" spans="1:8" ht="19.5" customHeight="1">
      <c r="A28" s="9">
        <v>652</v>
      </c>
      <c r="B28" s="9" t="s">
        <v>10</v>
      </c>
      <c r="C28" s="10">
        <f t="shared" si="4"/>
        <v>500000</v>
      </c>
      <c r="D28" s="10">
        <f t="shared" si="4"/>
        <v>530000</v>
      </c>
      <c r="E28" s="10">
        <f t="shared" si="4"/>
        <v>437874.24</v>
      </c>
      <c r="F28" s="10">
        <f t="shared" si="4"/>
        <v>475000</v>
      </c>
      <c r="G28" s="10">
        <f t="shared" si="0"/>
        <v>-55000</v>
      </c>
      <c r="H28" s="11">
        <f t="shared" si="1"/>
        <v>-10.377358490566039</v>
      </c>
    </row>
    <row r="29" spans="1:8" ht="19.5" customHeight="1">
      <c r="A29" s="12">
        <v>6526</v>
      </c>
      <c r="B29" s="12" t="s">
        <v>156</v>
      </c>
      <c r="C29" s="13">
        <f>C30+C31+C32</f>
        <v>500000</v>
      </c>
      <c r="D29" s="13">
        <f>D30+D31+D32</f>
        <v>530000</v>
      </c>
      <c r="E29" s="13">
        <f>E30+E31+E32</f>
        <v>437874.24</v>
      </c>
      <c r="F29" s="13">
        <f>F30+F31+F32</f>
        <v>475000</v>
      </c>
      <c r="G29" s="13">
        <f t="shared" si="0"/>
        <v>-55000</v>
      </c>
      <c r="H29" s="14">
        <f t="shared" si="1"/>
        <v>-10.377358490566039</v>
      </c>
    </row>
    <row r="30" spans="1:8" ht="19.5" customHeight="1">
      <c r="A30" s="15">
        <v>65264</v>
      </c>
      <c r="B30" s="15" t="s">
        <v>157</v>
      </c>
      <c r="C30" s="16">
        <v>500000</v>
      </c>
      <c r="D30" s="16">
        <v>400000</v>
      </c>
      <c r="E30" s="16">
        <v>318286.76</v>
      </c>
      <c r="F30" s="16">
        <v>400000</v>
      </c>
      <c r="G30" s="16">
        <f t="shared" si="0"/>
        <v>0</v>
      </c>
      <c r="H30" s="17">
        <f t="shared" si="1"/>
        <v>0</v>
      </c>
    </row>
    <row r="31" spans="1:8" ht="19.5" customHeight="1">
      <c r="A31" s="15">
        <v>65267</v>
      </c>
      <c r="B31" s="15" t="s">
        <v>11</v>
      </c>
      <c r="C31" s="16">
        <v>0</v>
      </c>
      <c r="D31" s="16">
        <v>130000</v>
      </c>
      <c r="E31" s="16">
        <v>119587.48</v>
      </c>
      <c r="F31" s="16">
        <v>75000</v>
      </c>
      <c r="G31" s="16">
        <f t="shared" si="0"/>
        <v>-55000</v>
      </c>
      <c r="H31" s="17">
        <f t="shared" si="1"/>
        <v>-42.307692307692314</v>
      </c>
    </row>
    <row r="32" spans="1:8" ht="19.5" customHeight="1">
      <c r="A32" s="15">
        <v>65269</v>
      </c>
      <c r="B32" s="15" t="s">
        <v>158</v>
      </c>
      <c r="C32" s="16">
        <v>0</v>
      </c>
      <c r="D32" s="16">
        <v>0</v>
      </c>
      <c r="E32" s="16">
        <v>0</v>
      </c>
      <c r="F32" s="16">
        <v>0</v>
      </c>
      <c r="G32" s="16">
        <f t="shared" si="0"/>
        <v>0</v>
      </c>
      <c r="H32" s="17" t="e">
        <f t="shared" si="1"/>
        <v>#DIV/0!</v>
      </c>
    </row>
    <row r="33" spans="1:8" ht="19.5" customHeight="1">
      <c r="A33" s="6">
        <v>66</v>
      </c>
      <c r="B33" s="6" t="s">
        <v>159</v>
      </c>
      <c r="C33" s="7">
        <f>C34+C37</f>
        <v>50750000</v>
      </c>
      <c r="D33" s="7">
        <f>D34+D37</f>
        <v>44337975</v>
      </c>
      <c r="E33" s="7">
        <f>E34+E37</f>
        <v>38665610</v>
      </c>
      <c r="F33" s="7">
        <f>F34+F37</f>
        <v>45000000</v>
      </c>
      <c r="G33" s="7">
        <f t="shared" si="0"/>
        <v>662025</v>
      </c>
      <c r="H33" s="8">
        <f t="shared" si="1"/>
        <v>1.4931331437667126</v>
      </c>
    </row>
    <row r="34" spans="1:8" ht="19.5" customHeight="1">
      <c r="A34" s="9">
        <v>661</v>
      </c>
      <c r="B34" s="9" t="s">
        <v>160</v>
      </c>
      <c r="C34" s="10">
        <f aca="true" t="shared" si="5" ref="C34:F35">C35</f>
        <v>50750000</v>
      </c>
      <c r="D34" s="10">
        <f t="shared" si="5"/>
        <v>44250000</v>
      </c>
      <c r="E34" s="10">
        <f t="shared" si="5"/>
        <v>38655698.36</v>
      </c>
      <c r="F34" s="10">
        <f t="shared" si="5"/>
        <v>45000000</v>
      </c>
      <c r="G34" s="10">
        <f t="shared" si="0"/>
        <v>750000</v>
      </c>
      <c r="H34" s="11">
        <f t="shared" si="1"/>
        <v>1.6949152542372872</v>
      </c>
    </row>
    <row r="35" spans="1:8" ht="19.5" customHeight="1">
      <c r="A35" s="12">
        <v>6615</v>
      </c>
      <c r="B35" s="12" t="s">
        <v>161</v>
      </c>
      <c r="C35" s="13">
        <f t="shared" si="5"/>
        <v>50750000</v>
      </c>
      <c r="D35" s="13">
        <f t="shared" si="5"/>
        <v>44250000</v>
      </c>
      <c r="E35" s="13">
        <f t="shared" si="5"/>
        <v>38655698.36</v>
      </c>
      <c r="F35" s="13">
        <f t="shared" si="5"/>
        <v>45000000</v>
      </c>
      <c r="G35" s="13">
        <f t="shared" si="0"/>
        <v>750000</v>
      </c>
      <c r="H35" s="14">
        <f t="shared" si="1"/>
        <v>1.6949152542372872</v>
      </c>
    </row>
    <row r="36" spans="1:8" ht="19.5" customHeight="1">
      <c r="A36" s="15">
        <v>66151</v>
      </c>
      <c r="B36" s="15" t="s">
        <v>161</v>
      </c>
      <c r="C36" s="16">
        <v>50750000</v>
      </c>
      <c r="D36" s="16">
        <v>44250000</v>
      </c>
      <c r="E36" s="16">
        <v>38655698.36</v>
      </c>
      <c r="F36" s="16">
        <v>45000000</v>
      </c>
      <c r="G36" s="16">
        <f t="shared" si="0"/>
        <v>750000</v>
      </c>
      <c r="H36" s="17">
        <f t="shared" si="1"/>
        <v>1.6949152542372872</v>
      </c>
    </row>
    <row r="37" spans="1:8" ht="19.5" customHeight="1">
      <c r="A37" s="9">
        <v>663</v>
      </c>
      <c r="B37" s="9" t="s">
        <v>162</v>
      </c>
      <c r="C37" s="10">
        <f>C38+C40</f>
        <v>0</v>
      </c>
      <c r="D37" s="10">
        <f>D38+D40</f>
        <v>87975</v>
      </c>
      <c r="E37" s="10">
        <f>E38+E40</f>
        <v>9911.64</v>
      </c>
      <c r="F37" s="10">
        <f>F38+F40</f>
        <v>0</v>
      </c>
      <c r="G37" s="10">
        <f t="shared" si="0"/>
        <v>-87975</v>
      </c>
      <c r="H37" s="11">
        <f t="shared" si="1"/>
        <v>-100</v>
      </c>
    </row>
    <row r="38" spans="1:8" ht="19.5" customHeight="1">
      <c r="A38" s="12">
        <v>6631</v>
      </c>
      <c r="B38" s="12" t="s">
        <v>134</v>
      </c>
      <c r="C38" s="13">
        <f>C39</f>
        <v>0</v>
      </c>
      <c r="D38" s="13">
        <f>D39</f>
        <v>10000</v>
      </c>
      <c r="E38" s="13">
        <f>E39</f>
        <v>9911.64</v>
      </c>
      <c r="F38" s="13">
        <f>F39</f>
        <v>0</v>
      </c>
      <c r="G38" s="13">
        <f t="shared" si="0"/>
        <v>-10000</v>
      </c>
      <c r="H38" s="14">
        <f t="shared" si="1"/>
        <v>-100</v>
      </c>
    </row>
    <row r="39" spans="1:8" ht="21" customHeight="1">
      <c r="A39" s="15">
        <v>66313</v>
      </c>
      <c r="B39" s="15" t="s">
        <v>135</v>
      </c>
      <c r="C39" s="16">
        <v>0</v>
      </c>
      <c r="D39" s="16">
        <v>10000</v>
      </c>
      <c r="E39" s="16">
        <v>9911.64</v>
      </c>
      <c r="F39" s="16">
        <v>0</v>
      </c>
      <c r="G39" s="16">
        <f t="shared" si="0"/>
        <v>-10000</v>
      </c>
      <c r="H39" s="17">
        <f t="shared" si="1"/>
        <v>-100</v>
      </c>
    </row>
    <row r="40" spans="1:8" ht="19.5" customHeight="1">
      <c r="A40" s="12">
        <v>6632</v>
      </c>
      <c r="B40" s="12" t="s">
        <v>254</v>
      </c>
      <c r="C40" s="13">
        <f>C41</f>
        <v>0</v>
      </c>
      <c r="D40" s="13">
        <f>D41</f>
        <v>77975</v>
      </c>
      <c r="E40" s="13">
        <f>E41</f>
        <v>0</v>
      </c>
      <c r="F40" s="13">
        <f>F41</f>
        <v>0</v>
      </c>
      <c r="G40" s="13">
        <f t="shared" si="0"/>
        <v>-77975</v>
      </c>
      <c r="H40" s="14">
        <f t="shared" si="1"/>
        <v>-100</v>
      </c>
    </row>
    <row r="41" spans="1:8" ht="21" customHeight="1">
      <c r="A41" s="15">
        <v>66323</v>
      </c>
      <c r="B41" s="15" t="s">
        <v>253</v>
      </c>
      <c r="C41" s="16">
        <v>0</v>
      </c>
      <c r="D41" s="16">
        <v>77975</v>
      </c>
      <c r="E41" s="16">
        <v>0</v>
      </c>
      <c r="F41" s="16">
        <v>0</v>
      </c>
      <c r="G41" s="16">
        <f t="shared" si="0"/>
        <v>-77975</v>
      </c>
      <c r="H41" s="17">
        <f t="shared" si="1"/>
        <v>-100</v>
      </c>
    </row>
    <row r="42" spans="1:8" ht="19.5" customHeight="1">
      <c r="A42" s="6">
        <v>67</v>
      </c>
      <c r="B42" s="6" t="s">
        <v>163</v>
      </c>
      <c r="C42" s="7">
        <f>C43+C48</f>
        <v>41990000</v>
      </c>
      <c r="D42" s="7">
        <f>D43+D48</f>
        <v>42305000</v>
      </c>
      <c r="E42" s="7">
        <f>E43+E48</f>
        <v>36668209.85</v>
      </c>
      <c r="F42" s="7">
        <f>F43+F48</f>
        <v>40855000</v>
      </c>
      <c r="G42" s="7">
        <f t="shared" si="0"/>
        <v>-1450000</v>
      </c>
      <c r="H42" s="8">
        <f t="shared" si="1"/>
        <v>-3.4274908403262003</v>
      </c>
    </row>
    <row r="43" spans="1:8" ht="19.5" customHeight="1">
      <c r="A43" s="9">
        <v>671</v>
      </c>
      <c r="B43" s="9" t="s">
        <v>164</v>
      </c>
      <c r="C43" s="10">
        <f>C44+C46</f>
        <v>750000</v>
      </c>
      <c r="D43" s="10">
        <f>D44+D46</f>
        <v>2300000</v>
      </c>
      <c r="E43" s="10">
        <f>E44+E46</f>
        <v>1388820.28</v>
      </c>
      <c r="F43" s="10">
        <f>F44+F46</f>
        <v>850000</v>
      </c>
      <c r="G43" s="10">
        <f t="shared" si="0"/>
        <v>-1450000</v>
      </c>
      <c r="H43" s="11">
        <f t="shared" si="1"/>
        <v>-63.04347826086957</v>
      </c>
    </row>
    <row r="44" spans="1:8" ht="19.5" customHeight="1">
      <c r="A44" s="12">
        <v>6711</v>
      </c>
      <c r="B44" s="12" t="s">
        <v>165</v>
      </c>
      <c r="C44" s="13">
        <f>C45</f>
        <v>750000</v>
      </c>
      <c r="D44" s="13">
        <f>D45</f>
        <v>850000</v>
      </c>
      <c r="E44" s="13">
        <f>E45</f>
        <v>588945.28</v>
      </c>
      <c r="F44" s="13">
        <f>F45</f>
        <v>850000</v>
      </c>
      <c r="G44" s="13">
        <f t="shared" si="0"/>
        <v>0</v>
      </c>
      <c r="H44" s="14">
        <f t="shared" si="1"/>
        <v>0</v>
      </c>
    </row>
    <row r="45" spans="1:8" ht="19.5" customHeight="1">
      <c r="A45" s="15">
        <v>67111</v>
      </c>
      <c r="B45" s="15" t="s">
        <v>165</v>
      </c>
      <c r="C45" s="16">
        <v>750000</v>
      </c>
      <c r="D45" s="16">
        <v>850000</v>
      </c>
      <c r="E45" s="16">
        <v>588945.28</v>
      </c>
      <c r="F45" s="16">
        <v>850000</v>
      </c>
      <c r="G45" s="16">
        <f t="shared" si="0"/>
        <v>0</v>
      </c>
      <c r="H45" s="17">
        <f t="shared" si="1"/>
        <v>0</v>
      </c>
    </row>
    <row r="46" spans="1:8" ht="19.5" customHeight="1">
      <c r="A46" s="12">
        <v>6712</v>
      </c>
      <c r="B46" s="12" t="s">
        <v>166</v>
      </c>
      <c r="C46" s="13">
        <f>C47</f>
        <v>0</v>
      </c>
      <c r="D46" s="13">
        <f>D47</f>
        <v>1450000</v>
      </c>
      <c r="E46" s="13">
        <f>E47</f>
        <v>799875</v>
      </c>
      <c r="F46" s="13">
        <f>F47</f>
        <v>0</v>
      </c>
      <c r="G46" s="13">
        <f t="shared" si="0"/>
        <v>-1450000</v>
      </c>
      <c r="H46" s="14">
        <f t="shared" si="1"/>
        <v>-100</v>
      </c>
    </row>
    <row r="47" spans="1:8" ht="19.5" customHeight="1">
      <c r="A47" s="15">
        <v>67121</v>
      </c>
      <c r="B47" s="15" t="s">
        <v>166</v>
      </c>
      <c r="C47" s="16">
        <v>0</v>
      </c>
      <c r="D47" s="16">
        <v>1450000</v>
      </c>
      <c r="E47" s="16">
        <v>799875</v>
      </c>
      <c r="F47" s="43">
        <v>0</v>
      </c>
      <c r="G47" s="16">
        <f t="shared" si="0"/>
        <v>-1450000</v>
      </c>
      <c r="H47" s="17">
        <f t="shared" si="1"/>
        <v>-100</v>
      </c>
    </row>
    <row r="48" spans="1:8" ht="19.5" customHeight="1">
      <c r="A48" s="9">
        <v>673</v>
      </c>
      <c r="B48" s="9" t="s">
        <v>167</v>
      </c>
      <c r="C48" s="10">
        <f>C49</f>
        <v>41240000</v>
      </c>
      <c r="D48" s="10">
        <f>D49</f>
        <v>40005000</v>
      </c>
      <c r="E48" s="10">
        <f>E49</f>
        <v>35279389.57</v>
      </c>
      <c r="F48" s="10">
        <f>F49</f>
        <v>40005000</v>
      </c>
      <c r="G48" s="10">
        <f t="shared" si="0"/>
        <v>0</v>
      </c>
      <c r="H48" s="11">
        <f t="shared" si="1"/>
        <v>0</v>
      </c>
    </row>
    <row r="49" spans="1:8" ht="19.5" customHeight="1">
      <c r="A49" s="12">
        <v>6731</v>
      </c>
      <c r="B49" s="12" t="s">
        <v>167</v>
      </c>
      <c r="C49" s="13">
        <f>SUM(C50:C55)</f>
        <v>41240000</v>
      </c>
      <c r="D49" s="13">
        <f>SUM(D50:D55)</f>
        <v>40005000</v>
      </c>
      <c r="E49" s="13">
        <f>SUM(E50:E55)</f>
        <v>35279389.57</v>
      </c>
      <c r="F49" s="13">
        <f>SUM(F50:F55)</f>
        <v>40005000</v>
      </c>
      <c r="G49" s="13">
        <f t="shared" si="0"/>
        <v>0</v>
      </c>
      <c r="H49" s="14">
        <f t="shared" si="1"/>
        <v>0</v>
      </c>
    </row>
    <row r="50" spans="1:8" ht="19.5" customHeight="1">
      <c r="A50" s="15">
        <v>67311</v>
      </c>
      <c r="B50" s="15" t="s">
        <v>168</v>
      </c>
      <c r="C50" s="16">
        <v>8830000</v>
      </c>
      <c r="D50" s="16">
        <v>8830000</v>
      </c>
      <c r="E50" s="16">
        <v>8067390.32</v>
      </c>
      <c r="F50" s="16">
        <v>8830000</v>
      </c>
      <c r="G50" s="16">
        <f t="shared" si="0"/>
        <v>0</v>
      </c>
      <c r="H50" s="17">
        <f t="shared" si="1"/>
        <v>0</v>
      </c>
    </row>
    <row r="51" spans="1:8" ht="19.5" customHeight="1">
      <c r="A51" s="15">
        <v>67311</v>
      </c>
      <c r="B51" s="15" t="s">
        <v>169</v>
      </c>
      <c r="C51" s="16">
        <v>11600000</v>
      </c>
      <c r="D51" s="16">
        <v>11600000</v>
      </c>
      <c r="E51" s="16">
        <v>9427768.38</v>
      </c>
      <c r="F51" s="16">
        <v>11600000</v>
      </c>
      <c r="G51" s="16">
        <f t="shared" si="0"/>
        <v>0</v>
      </c>
      <c r="H51" s="17">
        <f t="shared" si="1"/>
        <v>0</v>
      </c>
    </row>
    <row r="52" spans="1:8" ht="19.5" customHeight="1">
      <c r="A52" s="15">
        <v>67311</v>
      </c>
      <c r="B52" s="15" t="s">
        <v>170</v>
      </c>
      <c r="C52" s="16">
        <v>3080000</v>
      </c>
      <c r="D52" s="16">
        <v>2380000</v>
      </c>
      <c r="E52" s="16">
        <v>2216937.8</v>
      </c>
      <c r="F52" s="16">
        <v>2380000</v>
      </c>
      <c r="G52" s="16">
        <f t="shared" si="0"/>
        <v>0</v>
      </c>
      <c r="H52" s="17">
        <f t="shared" si="1"/>
        <v>0</v>
      </c>
    </row>
    <row r="53" spans="1:8" ht="19.5" customHeight="1">
      <c r="A53" s="22">
        <v>67311</v>
      </c>
      <c r="B53" s="22" t="s">
        <v>172</v>
      </c>
      <c r="C53" s="16">
        <v>500000</v>
      </c>
      <c r="D53" s="16">
        <v>430000</v>
      </c>
      <c r="E53" s="16">
        <v>389339.4</v>
      </c>
      <c r="F53" s="16">
        <v>430000</v>
      </c>
      <c r="G53" s="16">
        <f t="shared" si="0"/>
        <v>0</v>
      </c>
      <c r="H53" s="17">
        <f t="shared" si="1"/>
        <v>0</v>
      </c>
    </row>
    <row r="54" spans="1:8" ht="19.5" customHeight="1">
      <c r="A54" s="22">
        <v>67311</v>
      </c>
      <c r="B54" s="22" t="s">
        <v>171</v>
      </c>
      <c r="C54" s="16">
        <v>14425000</v>
      </c>
      <c r="D54" s="16">
        <v>14425000</v>
      </c>
      <c r="E54" s="16">
        <v>13050263.38</v>
      </c>
      <c r="F54" s="16">
        <v>14425000</v>
      </c>
      <c r="G54" s="16">
        <f t="shared" si="0"/>
        <v>0</v>
      </c>
      <c r="H54" s="17">
        <f t="shared" si="1"/>
        <v>0</v>
      </c>
    </row>
    <row r="55" spans="1:8" ht="19.5" customHeight="1">
      <c r="A55" s="15">
        <v>67311</v>
      </c>
      <c r="B55" s="15" t="s">
        <v>173</v>
      </c>
      <c r="C55" s="16">
        <v>2805000</v>
      </c>
      <c r="D55" s="16">
        <v>2340000</v>
      </c>
      <c r="E55" s="16">
        <v>2127690.29</v>
      </c>
      <c r="F55" s="16">
        <v>2340000</v>
      </c>
      <c r="G55" s="16">
        <f t="shared" si="0"/>
        <v>0</v>
      </c>
      <c r="H55" s="17">
        <f t="shared" si="1"/>
        <v>0</v>
      </c>
    </row>
  </sheetData>
  <sheetProtection/>
  <mergeCells count="1">
    <mergeCell ref="A1:H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68" r:id="rId1"/>
  <headerFooter alignWithMargins="0">
    <oddHeader>&amp;LUpravno vijeće
20. prosinca 2017. &amp;CFinancijski plan prihoda i rashoda za 2018. godinu &amp;R4. sjednica
Točka 4.a. dnevnog reda</oddHeader>
    <oddFooter>&amp;LNastavni zavod za javno zdravstvo Dr. "Andrija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L200"/>
  <sheetViews>
    <sheetView workbookViewId="0" topLeftCell="A1">
      <selection activeCell="A1" sqref="A1:H1"/>
    </sheetView>
  </sheetViews>
  <sheetFormatPr defaultColWidth="9.140625" defaultRowHeight="16.5" customHeight="1"/>
  <cols>
    <col min="1" max="1" width="10.7109375" style="23" customWidth="1"/>
    <col min="2" max="2" width="65.7109375" style="23" customWidth="1"/>
    <col min="3" max="3" width="20.7109375" style="23" customWidth="1"/>
    <col min="4" max="4" width="20.7109375" style="24" customWidth="1"/>
    <col min="5" max="6" width="20.7109375" style="23" customWidth="1"/>
    <col min="7" max="7" width="20.7109375" style="24" customWidth="1"/>
    <col min="8" max="8" width="20.7109375" style="23" customWidth="1"/>
    <col min="9" max="16384" width="9.140625" style="23" customWidth="1"/>
  </cols>
  <sheetData>
    <row r="1" spans="1:8" ht="24.75" customHeight="1" thickBot="1">
      <c r="A1" s="64" t="s">
        <v>267</v>
      </c>
      <c r="B1" s="64"/>
      <c r="C1" s="64"/>
      <c r="D1" s="64"/>
      <c r="E1" s="64"/>
      <c r="F1" s="64"/>
      <c r="G1" s="64"/>
      <c r="H1" s="64"/>
    </row>
    <row r="2" ht="19.5" customHeight="1" thickTop="1"/>
    <row r="3" spans="1:8" ht="25.5">
      <c r="A3" s="25" t="s">
        <v>121</v>
      </c>
      <c r="B3" s="25" t="s">
        <v>152</v>
      </c>
      <c r="C3" s="19" t="s">
        <v>266</v>
      </c>
      <c r="D3" s="26" t="s">
        <v>255</v>
      </c>
      <c r="E3" s="19" t="s">
        <v>256</v>
      </c>
      <c r="F3" s="25" t="s">
        <v>257</v>
      </c>
      <c r="G3" s="27" t="s">
        <v>258</v>
      </c>
      <c r="H3" s="25" t="s">
        <v>259</v>
      </c>
    </row>
    <row r="4" spans="1:8" s="55" customFormat="1" ht="11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</row>
    <row r="5" spans="1:8" ht="19.5" customHeight="1">
      <c r="A5" s="28">
        <v>3</v>
      </c>
      <c r="B5" s="28" t="s">
        <v>174</v>
      </c>
      <c r="C5" s="29">
        <f>C6+C28+C186+C196</f>
        <v>93599000</v>
      </c>
      <c r="D5" s="29">
        <f>D6+D28+D186+D196</f>
        <v>95945290</v>
      </c>
      <c r="E5" s="29">
        <f>E6+E28+E186+E196</f>
        <v>79950972.21</v>
      </c>
      <c r="F5" s="29">
        <f>F6+F28+F186+F196</f>
        <v>94837500</v>
      </c>
      <c r="G5" s="29">
        <f>F5-D5</f>
        <v>-1107790</v>
      </c>
      <c r="H5" s="30">
        <f>F5/D5*100-100</f>
        <v>-1.1546059217706244</v>
      </c>
    </row>
    <row r="6" spans="1:8" s="1" customFormat="1" ht="19.5" customHeight="1">
      <c r="A6" s="31">
        <v>31</v>
      </c>
      <c r="B6" s="31" t="s">
        <v>12</v>
      </c>
      <c r="C6" s="32">
        <f>C7+C14+C21</f>
        <v>59153370</v>
      </c>
      <c r="D6" s="32">
        <f>D7+D14+D21</f>
        <v>60330000</v>
      </c>
      <c r="E6" s="32">
        <f>E7+E14+E21</f>
        <v>54127755.50999999</v>
      </c>
      <c r="F6" s="32">
        <f>F7+F14+F21</f>
        <v>60330000</v>
      </c>
      <c r="G6" s="32">
        <f aca="true" t="shared" si="0" ref="G6:G69">F6-D6</f>
        <v>0</v>
      </c>
      <c r="H6" s="33">
        <f aca="true" t="shared" si="1" ref="H6:H69">F6/D6*100-100</f>
        <v>0</v>
      </c>
    </row>
    <row r="7" spans="1:8" ht="19.5" customHeight="1">
      <c r="A7" s="34">
        <v>311</v>
      </c>
      <c r="B7" s="34" t="s">
        <v>13</v>
      </c>
      <c r="C7" s="35">
        <f>C8+C10+C12</f>
        <v>48440000</v>
      </c>
      <c r="D7" s="35">
        <f>D8+D10+D12</f>
        <v>49840000</v>
      </c>
      <c r="E7" s="35">
        <f>E8+E10+E12</f>
        <v>45298740.43999999</v>
      </c>
      <c r="F7" s="35">
        <f>F8+F10+F12</f>
        <v>49840000</v>
      </c>
      <c r="G7" s="35">
        <f t="shared" si="0"/>
        <v>0</v>
      </c>
      <c r="H7" s="36">
        <f t="shared" si="1"/>
        <v>0</v>
      </c>
    </row>
    <row r="8" spans="1:8" ht="19.5" customHeight="1">
      <c r="A8" s="37">
        <v>3111</v>
      </c>
      <c r="B8" s="37" t="s">
        <v>14</v>
      </c>
      <c r="C8" s="38">
        <f>SUM(C9:C9)</f>
        <v>47600000</v>
      </c>
      <c r="D8" s="38">
        <f>SUM(D9:D9)</f>
        <v>48900000</v>
      </c>
      <c r="E8" s="38">
        <f>SUM(E9:E9)</f>
        <v>44462770.669999994</v>
      </c>
      <c r="F8" s="38">
        <f>SUM(F9:F9)</f>
        <v>48900000</v>
      </c>
      <c r="G8" s="38">
        <f t="shared" si="0"/>
        <v>0</v>
      </c>
      <c r="H8" s="39">
        <f t="shared" si="1"/>
        <v>0</v>
      </c>
    </row>
    <row r="9" spans="1:8" ht="19.5" customHeight="1">
      <c r="A9" s="15">
        <v>31111</v>
      </c>
      <c r="B9" s="15" t="s">
        <v>15</v>
      </c>
      <c r="C9" s="16">
        <v>47600000</v>
      </c>
      <c r="D9" s="16">
        <v>48900000</v>
      </c>
      <c r="E9" s="16">
        <v>44462770.669999994</v>
      </c>
      <c r="F9" s="16">
        <v>48900000</v>
      </c>
      <c r="G9" s="16">
        <f t="shared" si="0"/>
        <v>0</v>
      </c>
      <c r="H9" s="17">
        <f t="shared" si="1"/>
        <v>0</v>
      </c>
    </row>
    <row r="10" spans="1:8" ht="19.5" customHeight="1">
      <c r="A10" s="37">
        <v>3112</v>
      </c>
      <c r="B10" s="37" t="s">
        <v>16</v>
      </c>
      <c r="C10" s="38">
        <f>C11</f>
        <v>40000</v>
      </c>
      <c r="D10" s="38">
        <f>D11</f>
        <v>40000</v>
      </c>
      <c r="E10" s="38">
        <f>E11</f>
        <v>38169.41</v>
      </c>
      <c r="F10" s="38">
        <f>F11</f>
        <v>40000</v>
      </c>
      <c r="G10" s="38">
        <f t="shared" si="0"/>
        <v>0</v>
      </c>
      <c r="H10" s="39">
        <f t="shared" si="1"/>
        <v>0</v>
      </c>
    </row>
    <row r="11" spans="1:8" ht="19.5" customHeight="1">
      <c r="A11" s="15">
        <v>31124</v>
      </c>
      <c r="B11" s="15" t="s">
        <v>17</v>
      </c>
      <c r="C11" s="16">
        <v>40000</v>
      </c>
      <c r="D11" s="16">
        <v>40000</v>
      </c>
      <c r="E11" s="16">
        <v>38169.41</v>
      </c>
      <c r="F11" s="16">
        <v>40000</v>
      </c>
      <c r="G11" s="16">
        <f t="shared" si="0"/>
        <v>0</v>
      </c>
      <c r="H11" s="17">
        <f t="shared" si="1"/>
        <v>0</v>
      </c>
    </row>
    <row r="12" spans="1:8" ht="19.5" customHeight="1">
      <c r="A12" s="37">
        <v>3113</v>
      </c>
      <c r="B12" s="37" t="s">
        <v>175</v>
      </c>
      <c r="C12" s="38">
        <f>C13</f>
        <v>800000</v>
      </c>
      <c r="D12" s="38">
        <f>D13</f>
        <v>900000</v>
      </c>
      <c r="E12" s="38">
        <f>E13</f>
        <v>797800.36</v>
      </c>
      <c r="F12" s="38">
        <f>F13</f>
        <v>900000</v>
      </c>
      <c r="G12" s="38">
        <f t="shared" si="0"/>
        <v>0</v>
      </c>
      <c r="H12" s="39">
        <f t="shared" si="1"/>
        <v>0</v>
      </c>
    </row>
    <row r="13" spans="1:8" ht="19.5" customHeight="1">
      <c r="A13" s="15">
        <v>31131</v>
      </c>
      <c r="B13" s="15" t="s">
        <v>175</v>
      </c>
      <c r="C13" s="16">
        <v>800000</v>
      </c>
      <c r="D13" s="16">
        <v>900000</v>
      </c>
      <c r="E13" s="16">
        <v>797800.36</v>
      </c>
      <c r="F13" s="16">
        <v>900000</v>
      </c>
      <c r="G13" s="16">
        <f t="shared" si="0"/>
        <v>0</v>
      </c>
      <c r="H13" s="17">
        <f t="shared" si="1"/>
        <v>0</v>
      </c>
    </row>
    <row r="14" spans="1:8" ht="19.5" customHeight="1">
      <c r="A14" s="34">
        <v>312</v>
      </c>
      <c r="B14" s="34" t="s">
        <v>18</v>
      </c>
      <c r="C14" s="35">
        <f>C15</f>
        <v>2215000</v>
      </c>
      <c r="D14" s="35">
        <f>D15</f>
        <v>1940000</v>
      </c>
      <c r="E14" s="35">
        <f>E15</f>
        <v>1203778.87</v>
      </c>
      <c r="F14" s="35">
        <f>F15</f>
        <v>1940000</v>
      </c>
      <c r="G14" s="35">
        <f t="shared" si="0"/>
        <v>0</v>
      </c>
      <c r="H14" s="36">
        <f t="shared" si="1"/>
        <v>0</v>
      </c>
    </row>
    <row r="15" spans="1:8" ht="19.5" customHeight="1">
      <c r="A15" s="37">
        <v>3121</v>
      </c>
      <c r="B15" s="37" t="s">
        <v>18</v>
      </c>
      <c r="C15" s="38">
        <f>SUM(C16:C20)</f>
        <v>2215000</v>
      </c>
      <c r="D15" s="38">
        <f>SUM(D16:D20)</f>
        <v>1940000</v>
      </c>
      <c r="E15" s="38">
        <f>SUM(E16:E20)</f>
        <v>1203778.87</v>
      </c>
      <c r="F15" s="38">
        <f>SUM(F16:F20)</f>
        <v>1940000</v>
      </c>
      <c r="G15" s="38">
        <f t="shared" si="0"/>
        <v>0</v>
      </c>
      <c r="H15" s="39">
        <f t="shared" si="1"/>
        <v>0</v>
      </c>
    </row>
    <row r="16" spans="1:8" ht="19.5" customHeight="1">
      <c r="A16" s="15">
        <v>31212</v>
      </c>
      <c r="B16" s="15" t="s">
        <v>176</v>
      </c>
      <c r="C16" s="16">
        <v>1150000</v>
      </c>
      <c r="D16" s="16">
        <v>830000</v>
      </c>
      <c r="E16" s="16">
        <v>258552.18</v>
      </c>
      <c r="F16" s="16">
        <v>830000</v>
      </c>
      <c r="G16" s="16">
        <f t="shared" si="0"/>
        <v>0</v>
      </c>
      <c r="H16" s="17">
        <f t="shared" si="1"/>
        <v>0</v>
      </c>
    </row>
    <row r="17" spans="1:8" ht="19.5" customHeight="1">
      <c r="A17" s="15">
        <v>31213</v>
      </c>
      <c r="B17" s="15" t="s">
        <v>151</v>
      </c>
      <c r="C17" s="16">
        <v>285000</v>
      </c>
      <c r="D17" s="16">
        <v>290000</v>
      </c>
      <c r="E17" s="16">
        <v>166500</v>
      </c>
      <c r="F17" s="16">
        <v>290000</v>
      </c>
      <c r="G17" s="16">
        <f t="shared" si="0"/>
        <v>0</v>
      </c>
      <c r="H17" s="17">
        <f t="shared" si="1"/>
        <v>0</v>
      </c>
    </row>
    <row r="18" spans="1:8" ht="19.5" customHeight="1">
      <c r="A18" s="15">
        <v>31214</v>
      </c>
      <c r="B18" s="15" t="s">
        <v>177</v>
      </c>
      <c r="C18" s="16">
        <v>150000</v>
      </c>
      <c r="D18" s="16">
        <v>150000</v>
      </c>
      <c r="E18" s="16">
        <v>125531.49</v>
      </c>
      <c r="F18" s="16">
        <v>150000</v>
      </c>
      <c r="G18" s="16">
        <f t="shared" si="0"/>
        <v>0</v>
      </c>
      <c r="H18" s="17">
        <f t="shared" si="1"/>
        <v>0</v>
      </c>
    </row>
    <row r="19" spans="1:8" ht="19.5" customHeight="1">
      <c r="A19" s="15">
        <v>31215</v>
      </c>
      <c r="B19" s="15" t="s">
        <v>19</v>
      </c>
      <c r="C19" s="16">
        <v>100000</v>
      </c>
      <c r="D19" s="16">
        <v>145000</v>
      </c>
      <c r="E19" s="16">
        <v>137257.7</v>
      </c>
      <c r="F19" s="16">
        <v>145000</v>
      </c>
      <c r="G19" s="16">
        <f t="shared" si="0"/>
        <v>0</v>
      </c>
      <c r="H19" s="17">
        <f t="shared" si="1"/>
        <v>0</v>
      </c>
    </row>
    <row r="20" spans="1:8" ht="19.5" customHeight="1">
      <c r="A20" s="15">
        <v>31216</v>
      </c>
      <c r="B20" s="15" t="s">
        <v>20</v>
      </c>
      <c r="C20" s="16">
        <v>530000</v>
      </c>
      <c r="D20" s="16">
        <v>525000</v>
      </c>
      <c r="E20" s="16">
        <v>515937.5</v>
      </c>
      <c r="F20" s="16">
        <v>525000</v>
      </c>
      <c r="G20" s="16">
        <f t="shared" si="0"/>
        <v>0</v>
      </c>
      <c r="H20" s="17">
        <f t="shared" si="1"/>
        <v>0</v>
      </c>
    </row>
    <row r="21" spans="1:8" ht="19.5" customHeight="1">
      <c r="A21" s="34">
        <v>313</v>
      </c>
      <c r="B21" s="34" t="s">
        <v>21</v>
      </c>
      <c r="C21" s="35">
        <f>C22+C25</f>
        <v>8498370</v>
      </c>
      <c r="D21" s="35">
        <f>D22+D25</f>
        <v>8550000</v>
      </c>
      <c r="E21" s="35">
        <f>E22+E25</f>
        <v>7625236.2</v>
      </c>
      <c r="F21" s="35">
        <f>F22+F25</f>
        <v>8550000</v>
      </c>
      <c r="G21" s="35">
        <f t="shared" si="0"/>
        <v>0</v>
      </c>
      <c r="H21" s="36">
        <f t="shared" si="1"/>
        <v>0</v>
      </c>
    </row>
    <row r="22" spans="1:8" ht="19.5" customHeight="1">
      <c r="A22" s="37">
        <v>3132</v>
      </c>
      <c r="B22" s="37" t="s">
        <v>178</v>
      </c>
      <c r="C22" s="38">
        <f>SUM(C23:C24)</f>
        <v>7625000</v>
      </c>
      <c r="D22" s="38">
        <f>SUM(D23:D24)</f>
        <v>7720000</v>
      </c>
      <c r="E22" s="38">
        <f>SUM(E23:E24)</f>
        <v>6871874.8100000005</v>
      </c>
      <c r="F22" s="38">
        <f>SUM(F23:F24)</f>
        <v>7720000</v>
      </c>
      <c r="G22" s="38">
        <f t="shared" si="0"/>
        <v>0</v>
      </c>
      <c r="H22" s="39">
        <f t="shared" si="1"/>
        <v>0</v>
      </c>
    </row>
    <row r="23" spans="1:8" ht="19.5" customHeight="1">
      <c r="A23" s="15">
        <v>31321</v>
      </c>
      <c r="B23" s="15" t="s">
        <v>178</v>
      </c>
      <c r="C23" s="16">
        <v>7375000</v>
      </c>
      <c r="D23" s="16">
        <v>7470000</v>
      </c>
      <c r="E23" s="16">
        <v>6650001.44</v>
      </c>
      <c r="F23" s="16">
        <v>7470000</v>
      </c>
      <c r="G23" s="16">
        <f t="shared" si="0"/>
        <v>0</v>
      </c>
      <c r="H23" s="17">
        <f t="shared" si="1"/>
        <v>0</v>
      </c>
    </row>
    <row r="24" spans="1:8" ht="19.5" customHeight="1">
      <c r="A24" s="15">
        <v>31322</v>
      </c>
      <c r="B24" s="15" t="s">
        <v>179</v>
      </c>
      <c r="C24" s="16">
        <v>250000</v>
      </c>
      <c r="D24" s="16">
        <v>250000</v>
      </c>
      <c r="E24" s="16">
        <v>221873.37</v>
      </c>
      <c r="F24" s="16">
        <v>250000</v>
      </c>
      <c r="G24" s="16">
        <f t="shared" si="0"/>
        <v>0</v>
      </c>
      <c r="H24" s="17">
        <f t="shared" si="1"/>
        <v>0</v>
      </c>
    </row>
    <row r="25" spans="1:8" ht="19.5" customHeight="1">
      <c r="A25" s="37">
        <v>3133</v>
      </c>
      <c r="B25" s="37" t="s">
        <v>22</v>
      </c>
      <c r="C25" s="38">
        <f>SUM(C26:C27)</f>
        <v>873370</v>
      </c>
      <c r="D25" s="38">
        <f>SUM(D26:D27)</f>
        <v>830000</v>
      </c>
      <c r="E25" s="38">
        <f>SUM(E26:E27)</f>
        <v>753361.39</v>
      </c>
      <c r="F25" s="38">
        <f>SUM(F26:F27)</f>
        <v>830000</v>
      </c>
      <c r="G25" s="38">
        <f t="shared" si="0"/>
        <v>0</v>
      </c>
      <c r="H25" s="39">
        <f t="shared" si="1"/>
        <v>0</v>
      </c>
    </row>
    <row r="26" spans="1:8" ht="19.5" customHeight="1">
      <c r="A26" s="15">
        <v>31332</v>
      </c>
      <c r="B26" s="15" t="s">
        <v>22</v>
      </c>
      <c r="C26" s="16">
        <v>837250</v>
      </c>
      <c r="D26" s="16">
        <v>830000</v>
      </c>
      <c r="E26" s="16">
        <v>753361.39</v>
      </c>
      <c r="F26" s="16">
        <v>830000</v>
      </c>
      <c r="G26" s="16">
        <f t="shared" si="0"/>
        <v>0</v>
      </c>
      <c r="H26" s="17">
        <f t="shared" si="1"/>
        <v>0</v>
      </c>
    </row>
    <row r="27" spans="1:8" ht="19.5" customHeight="1">
      <c r="A27" s="15">
        <v>31333</v>
      </c>
      <c r="B27" s="15" t="s">
        <v>180</v>
      </c>
      <c r="C27" s="16">
        <v>36120</v>
      </c>
      <c r="D27" s="16">
        <v>0</v>
      </c>
      <c r="E27" s="16">
        <v>0</v>
      </c>
      <c r="F27" s="16"/>
      <c r="G27" s="16">
        <f t="shared" si="0"/>
        <v>0</v>
      </c>
      <c r="H27" s="17" t="e">
        <f t="shared" si="1"/>
        <v>#DIV/0!</v>
      </c>
    </row>
    <row r="28" spans="1:8" ht="19.5" customHeight="1">
      <c r="A28" s="31">
        <v>32</v>
      </c>
      <c r="B28" s="31" t="s">
        <v>23</v>
      </c>
      <c r="C28" s="32">
        <f>C29+C45+C91+C155+C160</f>
        <v>34295630</v>
      </c>
      <c r="D28" s="32">
        <f>D29+D45+D91+D155+D160</f>
        <v>35402290</v>
      </c>
      <c r="E28" s="32">
        <f>E29+E45+E91+E155+E160</f>
        <v>25638220.680000003</v>
      </c>
      <c r="F28" s="32">
        <f>F29+F45+F91+F155+F160</f>
        <v>34317500</v>
      </c>
      <c r="G28" s="32">
        <f t="shared" si="0"/>
        <v>-1084790</v>
      </c>
      <c r="H28" s="33">
        <f t="shared" si="1"/>
        <v>-3.0641803114996264</v>
      </c>
    </row>
    <row r="29" spans="1:8" ht="19.5" customHeight="1">
      <c r="A29" s="34">
        <v>321</v>
      </c>
      <c r="B29" s="34" t="s">
        <v>24</v>
      </c>
      <c r="C29" s="35">
        <f>C30+C38+C40+C43</f>
        <v>2545000</v>
      </c>
      <c r="D29" s="35">
        <f>D30+D38+D40+D43</f>
        <v>2335000</v>
      </c>
      <c r="E29" s="35">
        <f>E30+E38+E40+E43</f>
        <v>2064284.4000000001</v>
      </c>
      <c r="F29" s="35">
        <f>F30+F38+F40+F43</f>
        <v>2335000</v>
      </c>
      <c r="G29" s="35">
        <f t="shared" si="0"/>
        <v>0</v>
      </c>
      <c r="H29" s="36">
        <f t="shared" si="1"/>
        <v>0</v>
      </c>
    </row>
    <row r="30" spans="1:8" ht="19.5" customHeight="1">
      <c r="A30" s="37">
        <v>3211</v>
      </c>
      <c r="B30" s="37" t="s">
        <v>25</v>
      </c>
      <c r="C30" s="38">
        <f>SUM(C31:C37)</f>
        <v>500000</v>
      </c>
      <c r="D30" s="38">
        <f>SUM(D31:D37)</f>
        <v>380000</v>
      </c>
      <c r="E30" s="38">
        <f>SUM(E31:E37)</f>
        <v>318024.44999999995</v>
      </c>
      <c r="F30" s="38">
        <f>SUM(F31:F37)</f>
        <v>380000</v>
      </c>
      <c r="G30" s="38">
        <f t="shared" si="0"/>
        <v>0</v>
      </c>
      <c r="H30" s="39">
        <f t="shared" si="1"/>
        <v>0</v>
      </c>
    </row>
    <row r="31" spans="1:8" ht="19.5" customHeight="1">
      <c r="A31" s="15">
        <v>32111</v>
      </c>
      <c r="B31" s="15" t="s">
        <v>26</v>
      </c>
      <c r="C31" s="16">
        <v>75000</v>
      </c>
      <c r="D31" s="16">
        <v>75000</v>
      </c>
      <c r="E31" s="16">
        <v>61782</v>
      </c>
      <c r="F31" s="16">
        <v>75000</v>
      </c>
      <c r="G31" s="16">
        <f t="shared" si="0"/>
        <v>0</v>
      </c>
      <c r="H31" s="17">
        <f t="shared" si="1"/>
        <v>0</v>
      </c>
    </row>
    <row r="32" spans="1:8" ht="19.5" customHeight="1">
      <c r="A32" s="15">
        <v>32112</v>
      </c>
      <c r="B32" s="15" t="s">
        <v>27</v>
      </c>
      <c r="C32" s="16">
        <v>110000</v>
      </c>
      <c r="D32" s="16">
        <v>90000</v>
      </c>
      <c r="E32" s="16">
        <v>75556.45</v>
      </c>
      <c r="F32" s="16">
        <v>90000</v>
      </c>
      <c r="G32" s="16">
        <f t="shared" si="0"/>
        <v>0</v>
      </c>
      <c r="H32" s="17">
        <f t="shared" si="1"/>
        <v>0</v>
      </c>
    </row>
    <row r="33" spans="1:8" ht="19.5" customHeight="1">
      <c r="A33" s="15">
        <v>32113</v>
      </c>
      <c r="B33" s="15" t="s">
        <v>28</v>
      </c>
      <c r="C33" s="16">
        <v>120000</v>
      </c>
      <c r="D33" s="16">
        <v>105000</v>
      </c>
      <c r="E33" s="16">
        <v>93446.22</v>
      </c>
      <c r="F33" s="16">
        <v>105000</v>
      </c>
      <c r="G33" s="16">
        <f t="shared" si="0"/>
        <v>0</v>
      </c>
      <c r="H33" s="17">
        <f t="shared" si="1"/>
        <v>0</v>
      </c>
    </row>
    <row r="34" spans="1:8" ht="19.5" customHeight="1">
      <c r="A34" s="15">
        <v>32114</v>
      </c>
      <c r="B34" s="15" t="s">
        <v>181</v>
      </c>
      <c r="C34" s="16">
        <v>55000</v>
      </c>
      <c r="D34" s="16">
        <v>55000</v>
      </c>
      <c r="E34" s="16">
        <v>45141.47</v>
      </c>
      <c r="F34" s="16">
        <v>55000</v>
      </c>
      <c r="G34" s="16">
        <f t="shared" si="0"/>
        <v>0</v>
      </c>
      <c r="H34" s="17">
        <f t="shared" si="1"/>
        <v>0</v>
      </c>
    </row>
    <row r="35" spans="1:8" ht="19.5" customHeight="1">
      <c r="A35" s="15">
        <v>32115</v>
      </c>
      <c r="B35" s="15" t="s">
        <v>29</v>
      </c>
      <c r="C35" s="16">
        <v>35000</v>
      </c>
      <c r="D35" s="16">
        <v>15000</v>
      </c>
      <c r="E35" s="16">
        <v>12496.79</v>
      </c>
      <c r="F35" s="16">
        <v>15000</v>
      </c>
      <c r="G35" s="16">
        <f t="shared" si="0"/>
        <v>0</v>
      </c>
      <c r="H35" s="17">
        <f t="shared" si="1"/>
        <v>0</v>
      </c>
    </row>
    <row r="36" spans="1:8" ht="19.5" customHeight="1">
      <c r="A36" s="15">
        <v>32116</v>
      </c>
      <c r="B36" s="15" t="s">
        <v>182</v>
      </c>
      <c r="C36" s="16">
        <v>75000</v>
      </c>
      <c r="D36" s="16">
        <v>35000</v>
      </c>
      <c r="E36" s="16">
        <v>25441.73</v>
      </c>
      <c r="F36" s="16">
        <v>35000</v>
      </c>
      <c r="G36" s="16">
        <f t="shared" si="0"/>
        <v>0</v>
      </c>
      <c r="H36" s="17">
        <f t="shared" si="1"/>
        <v>0</v>
      </c>
    </row>
    <row r="37" spans="1:8" ht="19.5" customHeight="1">
      <c r="A37" s="15">
        <v>32119</v>
      </c>
      <c r="B37" s="15" t="s">
        <v>183</v>
      </c>
      <c r="C37" s="16">
        <v>30000</v>
      </c>
      <c r="D37" s="16">
        <v>5000</v>
      </c>
      <c r="E37" s="16">
        <v>4159.79</v>
      </c>
      <c r="F37" s="16">
        <v>5000</v>
      </c>
      <c r="G37" s="16">
        <f t="shared" si="0"/>
        <v>0</v>
      </c>
      <c r="H37" s="17">
        <f t="shared" si="1"/>
        <v>0</v>
      </c>
    </row>
    <row r="38" spans="1:8" ht="19.5" customHeight="1">
      <c r="A38" s="37">
        <v>3212</v>
      </c>
      <c r="B38" s="37" t="s">
        <v>184</v>
      </c>
      <c r="C38" s="38">
        <f>SUM(C39:C39)</f>
        <v>1575000</v>
      </c>
      <c r="D38" s="38">
        <f>SUM(D39:D39)</f>
        <v>1575000</v>
      </c>
      <c r="E38" s="38">
        <f>SUM(E39:E39)</f>
        <v>1416536.21</v>
      </c>
      <c r="F38" s="38">
        <f>SUM(F39:F39)</f>
        <v>1575000</v>
      </c>
      <c r="G38" s="38">
        <f t="shared" si="0"/>
        <v>0</v>
      </c>
      <c r="H38" s="39">
        <f t="shared" si="1"/>
        <v>0</v>
      </c>
    </row>
    <row r="39" spans="1:8" ht="19.5" customHeight="1">
      <c r="A39" s="15">
        <v>32121</v>
      </c>
      <c r="B39" s="15" t="s">
        <v>30</v>
      </c>
      <c r="C39" s="16">
        <v>1575000</v>
      </c>
      <c r="D39" s="16">
        <v>1575000</v>
      </c>
      <c r="E39" s="16">
        <v>1416536.21</v>
      </c>
      <c r="F39" s="16">
        <v>1575000</v>
      </c>
      <c r="G39" s="16">
        <f t="shared" si="0"/>
        <v>0</v>
      </c>
      <c r="H39" s="17">
        <f t="shared" si="1"/>
        <v>0</v>
      </c>
    </row>
    <row r="40" spans="1:8" ht="19.5" customHeight="1">
      <c r="A40" s="37">
        <v>3213</v>
      </c>
      <c r="B40" s="37" t="s">
        <v>31</v>
      </c>
      <c r="C40" s="38">
        <f>SUM(C41:C42)</f>
        <v>420000</v>
      </c>
      <c r="D40" s="38">
        <f>SUM(D41:D42)</f>
        <v>340000</v>
      </c>
      <c r="E40" s="38">
        <f>SUM(E41:E42)</f>
        <v>289437.38</v>
      </c>
      <c r="F40" s="38">
        <f>SUM(F41:F42)</f>
        <v>340000</v>
      </c>
      <c r="G40" s="38">
        <f t="shared" si="0"/>
        <v>0</v>
      </c>
      <c r="H40" s="39">
        <f t="shared" si="1"/>
        <v>0</v>
      </c>
    </row>
    <row r="41" spans="1:8" ht="19.5" customHeight="1">
      <c r="A41" s="15">
        <v>32131</v>
      </c>
      <c r="B41" s="15" t="s">
        <v>32</v>
      </c>
      <c r="C41" s="16">
        <v>220000</v>
      </c>
      <c r="D41" s="16">
        <v>195000</v>
      </c>
      <c r="E41" s="16">
        <v>159423.29</v>
      </c>
      <c r="F41" s="16">
        <v>195000</v>
      </c>
      <c r="G41" s="16">
        <f t="shared" si="0"/>
        <v>0</v>
      </c>
      <c r="H41" s="17">
        <f t="shared" si="1"/>
        <v>0</v>
      </c>
    </row>
    <row r="42" spans="1:8" ht="19.5" customHeight="1">
      <c r="A42" s="15">
        <v>32132</v>
      </c>
      <c r="B42" s="15" t="s">
        <v>33</v>
      </c>
      <c r="C42" s="16">
        <v>200000</v>
      </c>
      <c r="D42" s="16">
        <v>145000</v>
      </c>
      <c r="E42" s="16">
        <v>130014.09</v>
      </c>
      <c r="F42" s="16">
        <v>145000</v>
      </c>
      <c r="G42" s="16">
        <f t="shared" si="0"/>
        <v>0</v>
      </c>
      <c r="H42" s="17">
        <f t="shared" si="1"/>
        <v>0</v>
      </c>
    </row>
    <row r="43" spans="1:8" ht="19.5" customHeight="1">
      <c r="A43" s="37">
        <v>3214</v>
      </c>
      <c r="B43" s="37" t="s">
        <v>144</v>
      </c>
      <c r="C43" s="38">
        <f>SUM(C44:C44)</f>
        <v>50000</v>
      </c>
      <c r="D43" s="38">
        <f>SUM(D44:D44)</f>
        <v>40000</v>
      </c>
      <c r="E43" s="38">
        <f>SUM(E44:E44)</f>
        <v>40286.36</v>
      </c>
      <c r="F43" s="38">
        <f>SUM(F44:F44)</f>
        <v>40000</v>
      </c>
      <c r="G43" s="38">
        <f t="shared" si="0"/>
        <v>0</v>
      </c>
      <c r="H43" s="39">
        <f t="shared" si="1"/>
        <v>0</v>
      </c>
    </row>
    <row r="44" spans="1:8" ht="19.5" customHeight="1">
      <c r="A44" s="15">
        <v>32141</v>
      </c>
      <c r="B44" s="15" t="s">
        <v>145</v>
      </c>
      <c r="C44" s="16">
        <v>50000</v>
      </c>
      <c r="D44" s="16">
        <v>40000</v>
      </c>
      <c r="E44" s="16">
        <v>40286.36</v>
      </c>
      <c r="F44" s="16">
        <v>40000</v>
      </c>
      <c r="G44" s="16">
        <f t="shared" si="0"/>
        <v>0</v>
      </c>
      <c r="H44" s="17">
        <f t="shared" si="1"/>
        <v>0</v>
      </c>
    </row>
    <row r="45" spans="1:8" ht="19.5" customHeight="1">
      <c r="A45" s="34">
        <v>322</v>
      </c>
      <c r="B45" s="34" t="s">
        <v>34</v>
      </c>
      <c r="C45" s="35">
        <f>C46+C54+C78+C83+C86+C89</f>
        <v>16500210</v>
      </c>
      <c r="D45" s="35">
        <f>D46+D54+D78+D83+D86+D89</f>
        <v>17344110</v>
      </c>
      <c r="E45" s="35">
        <f>E46+E54+E78+E83+E86+E89</f>
        <v>11948166.930000002</v>
      </c>
      <c r="F45" s="35">
        <f>F46+F54+F78+F83+F86+F89</f>
        <v>17304135</v>
      </c>
      <c r="G45" s="35">
        <f t="shared" si="0"/>
        <v>-39975</v>
      </c>
      <c r="H45" s="36">
        <f t="shared" si="1"/>
        <v>-0.23048170243384902</v>
      </c>
    </row>
    <row r="46" spans="1:8" ht="19.5" customHeight="1">
      <c r="A46" s="37">
        <v>3221</v>
      </c>
      <c r="B46" s="37" t="s">
        <v>35</v>
      </c>
      <c r="C46" s="38">
        <f>C47+C48+C49+C51</f>
        <v>1505480</v>
      </c>
      <c r="D46" s="38">
        <f>D47+D48+D49+D51</f>
        <v>1347810</v>
      </c>
      <c r="E46" s="38">
        <f>E47+E48+E49+E51</f>
        <v>1107738.8</v>
      </c>
      <c r="F46" s="38">
        <f>F47+F48+F49+F51</f>
        <v>1347810</v>
      </c>
      <c r="G46" s="38">
        <f t="shared" si="0"/>
        <v>0</v>
      </c>
      <c r="H46" s="39">
        <f t="shared" si="1"/>
        <v>0</v>
      </c>
    </row>
    <row r="47" spans="1:8" ht="19.5" customHeight="1">
      <c r="A47" s="40">
        <v>32211</v>
      </c>
      <c r="B47" s="40" t="s">
        <v>36</v>
      </c>
      <c r="C47" s="41">
        <v>690300</v>
      </c>
      <c r="D47" s="41">
        <v>535900</v>
      </c>
      <c r="E47" s="41">
        <v>498958.64</v>
      </c>
      <c r="F47" s="41">
        <v>535900</v>
      </c>
      <c r="G47" s="41">
        <f t="shared" si="0"/>
        <v>0</v>
      </c>
      <c r="H47" s="42">
        <f t="shared" si="1"/>
        <v>0</v>
      </c>
    </row>
    <row r="48" spans="1:8" ht="19.5" customHeight="1">
      <c r="A48" s="40">
        <v>32212</v>
      </c>
      <c r="B48" s="40" t="s">
        <v>185</v>
      </c>
      <c r="C48" s="41">
        <v>50000</v>
      </c>
      <c r="D48" s="41">
        <v>50000</v>
      </c>
      <c r="E48" s="41">
        <v>48823.55</v>
      </c>
      <c r="F48" s="41">
        <v>50000</v>
      </c>
      <c r="G48" s="41">
        <f t="shared" si="0"/>
        <v>0</v>
      </c>
      <c r="H48" s="42">
        <f t="shared" si="1"/>
        <v>0</v>
      </c>
    </row>
    <row r="49" spans="1:8" ht="19.5" customHeight="1">
      <c r="A49" s="40">
        <v>32214</v>
      </c>
      <c r="B49" s="40" t="s">
        <v>37</v>
      </c>
      <c r="C49" s="41">
        <f>C50</f>
        <v>152100</v>
      </c>
      <c r="D49" s="41">
        <f>D50</f>
        <v>151450</v>
      </c>
      <c r="E49" s="41">
        <f>E50</f>
        <v>130274</v>
      </c>
      <c r="F49" s="41">
        <f>F50</f>
        <v>151450</v>
      </c>
      <c r="G49" s="41">
        <f t="shared" si="0"/>
        <v>0</v>
      </c>
      <c r="H49" s="42">
        <f t="shared" si="1"/>
        <v>0</v>
      </c>
    </row>
    <row r="50" spans="1:8" ht="19.5" customHeight="1">
      <c r="A50" s="15">
        <v>3221416</v>
      </c>
      <c r="B50" s="15" t="s">
        <v>38</v>
      </c>
      <c r="C50" s="16">
        <v>152100</v>
      </c>
      <c r="D50" s="16">
        <v>151450</v>
      </c>
      <c r="E50" s="16">
        <v>130274</v>
      </c>
      <c r="F50" s="16">
        <v>151450</v>
      </c>
      <c r="G50" s="16">
        <f t="shared" si="0"/>
        <v>0</v>
      </c>
      <c r="H50" s="17">
        <f t="shared" si="1"/>
        <v>0</v>
      </c>
    </row>
    <row r="51" spans="1:8" ht="19.5" customHeight="1">
      <c r="A51" s="40">
        <v>32216</v>
      </c>
      <c r="B51" s="40" t="s">
        <v>39</v>
      </c>
      <c r="C51" s="41">
        <f>SUM(C52:C53)</f>
        <v>613080</v>
      </c>
      <c r="D51" s="41">
        <f>SUM(D52:D53)</f>
        <v>610460</v>
      </c>
      <c r="E51" s="41">
        <f>SUM(E52:E53)</f>
        <v>429682.61</v>
      </c>
      <c r="F51" s="41">
        <f>SUM(F52:F53)</f>
        <v>610460</v>
      </c>
      <c r="G51" s="41">
        <f t="shared" si="0"/>
        <v>0</v>
      </c>
      <c r="H51" s="42">
        <f t="shared" si="1"/>
        <v>0</v>
      </c>
    </row>
    <row r="52" spans="1:8" ht="19.5" customHeight="1">
      <c r="A52" s="15">
        <v>3221614</v>
      </c>
      <c r="B52" s="15" t="s">
        <v>40</v>
      </c>
      <c r="C52" s="16">
        <v>380250</v>
      </c>
      <c r="D52" s="16">
        <v>378625</v>
      </c>
      <c r="E52" s="16">
        <v>246013.53</v>
      </c>
      <c r="F52" s="16">
        <v>378625</v>
      </c>
      <c r="G52" s="16">
        <f t="shared" si="0"/>
        <v>0</v>
      </c>
      <c r="H52" s="17">
        <f t="shared" si="1"/>
        <v>0</v>
      </c>
    </row>
    <row r="53" spans="1:8" ht="19.5" customHeight="1">
      <c r="A53" s="15">
        <v>3221615</v>
      </c>
      <c r="B53" s="15" t="s">
        <v>41</v>
      </c>
      <c r="C53" s="16">
        <v>232830</v>
      </c>
      <c r="D53" s="16">
        <v>231835</v>
      </c>
      <c r="E53" s="16">
        <v>183669.08</v>
      </c>
      <c r="F53" s="16">
        <v>231835</v>
      </c>
      <c r="G53" s="16">
        <f t="shared" si="0"/>
        <v>0</v>
      </c>
      <c r="H53" s="17">
        <f t="shared" si="1"/>
        <v>0</v>
      </c>
    </row>
    <row r="54" spans="1:8" ht="19.5" customHeight="1">
      <c r="A54" s="37">
        <v>3222</v>
      </c>
      <c r="B54" s="37" t="s">
        <v>42</v>
      </c>
      <c r="C54" s="38">
        <f>C55+C76</f>
        <v>11172350</v>
      </c>
      <c r="D54" s="38">
        <f>D55+D76</f>
        <v>12043325</v>
      </c>
      <c r="E54" s="38">
        <f>E55+E76</f>
        <v>8585819.69</v>
      </c>
      <c r="F54" s="38">
        <f>F55+F76</f>
        <v>12055825</v>
      </c>
      <c r="G54" s="38">
        <f t="shared" si="0"/>
        <v>12500</v>
      </c>
      <c r="H54" s="39">
        <f t="shared" si="1"/>
        <v>0.10379193453636049</v>
      </c>
    </row>
    <row r="55" spans="1:8" ht="19.5" customHeight="1">
      <c r="A55" s="40">
        <v>32221</v>
      </c>
      <c r="B55" s="40" t="s">
        <v>43</v>
      </c>
      <c r="C55" s="41">
        <f>SUM(C56:C75)</f>
        <v>10902350</v>
      </c>
      <c r="D55" s="41">
        <f>SUM(D56:D75)</f>
        <v>11773325</v>
      </c>
      <c r="E55" s="41">
        <f>SUM(E56:E75)</f>
        <v>8405376.03</v>
      </c>
      <c r="F55" s="41">
        <f>SUM(F56:F75)</f>
        <v>11785825</v>
      </c>
      <c r="G55" s="41">
        <f t="shared" si="0"/>
        <v>12500</v>
      </c>
      <c r="H55" s="42">
        <f t="shared" si="1"/>
        <v>0.1061722155805569</v>
      </c>
    </row>
    <row r="56" spans="1:8" ht="19.5" customHeight="1">
      <c r="A56" s="15">
        <v>3222101</v>
      </c>
      <c r="B56" s="15" t="s">
        <v>44</v>
      </c>
      <c r="C56" s="16">
        <v>18750</v>
      </c>
      <c r="D56" s="16">
        <v>18750</v>
      </c>
      <c r="E56" s="16">
        <v>0</v>
      </c>
      <c r="F56" s="16">
        <v>0</v>
      </c>
      <c r="G56" s="16">
        <f t="shared" si="0"/>
        <v>-18750</v>
      </c>
      <c r="H56" s="17">
        <f t="shared" si="1"/>
        <v>-100</v>
      </c>
    </row>
    <row r="57" spans="1:8" ht="19.5" customHeight="1">
      <c r="A57" s="15">
        <v>3222102</v>
      </c>
      <c r="B57" s="15" t="s">
        <v>45</v>
      </c>
      <c r="C57" s="16">
        <v>1487500</v>
      </c>
      <c r="D57" s="16">
        <v>1350000</v>
      </c>
      <c r="E57" s="16">
        <v>695148.11</v>
      </c>
      <c r="F57" s="16">
        <v>1350000</v>
      </c>
      <c r="G57" s="16">
        <f t="shared" si="0"/>
        <v>0</v>
      </c>
      <c r="H57" s="17">
        <f t="shared" si="1"/>
        <v>0</v>
      </c>
    </row>
    <row r="58" spans="1:8" ht="19.5" customHeight="1">
      <c r="A58" s="15">
        <v>3222103</v>
      </c>
      <c r="B58" s="15" t="s">
        <v>46</v>
      </c>
      <c r="C58" s="16">
        <v>330000</v>
      </c>
      <c r="D58" s="16">
        <v>330000</v>
      </c>
      <c r="E58" s="16">
        <v>383297.62</v>
      </c>
      <c r="F58" s="16">
        <v>330000</v>
      </c>
      <c r="G58" s="16">
        <f t="shared" si="0"/>
        <v>0</v>
      </c>
      <c r="H58" s="17">
        <f t="shared" si="1"/>
        <v>0</v>
      </c>
    </row>
    <row r="59" spans="1:8" ht="19.5" customHeight="1">
      <c r="A59" s="15">
        <v>3222104</v>
      </c>
      <c r="B59" s="15" t="s">
        <v>48</v>
      </c>
      <c r="C59" s="16">
        <v>163800</v>
      </c>
      <c r="D59" s="16">
        <v>163100</v>
      </c>
      <c r="E59" s="16">
        <v>146620.55</v>
      </c>
      <c r="F59" s="16">
        <v>163100</v>
      </c>
      <c r="G59" s="16">
        <f t="shared" si="0"/>
        <v>0</v>
      </c>
      <c r="H59" s="17">
        <f t="shared" si="1"/>
        <v>0</v>
      </c>
    </row>
    <row r="60" spans="1:8" ht="19.5" customHeight="1">
      <c r="A60" s="15">
        <v>3222105</v>
      </c>
      <c r="B60" s="15" t="s">
        <v>186</v>
      </c>
      <c r="C60" s="16">
        <v>1517250</v>
      </c>
      <c r="D60" s="16">
        <v>1667000</v>
      </c>
      <c r="E60" s="16">
        <v>1026807.46</v>
      </c>
      <c r="F60" s="16">
        <v>1667000</v>
      </c>
      <c r="G60" s="16">
        <f t="shared" si="0"/>
        <v>0</v>
      </c>
      <c r="H60" s="17">
        <f t="shared" si="1"/>
        <v>0</v>
      </c>
    </row>
    <row r="61" spans="1:8" ht="19.5" customHeight="1">
      <c r="A61" s="15">
        <v>3222106</v>
      </c>
      <c r="B61" s="15" t="s">
        <v>187</v>
      </c>
      <c r="C61" s="16">
        <v>1121250</v>
      </c>
      <c r="D61" s="16">
        <v>1121250</v>
      </c>
      <c r="E61" s="16">
        <v>893641.06</v>
      </c>
      <c r="F61" s="16">
        <v>1121250</v>
      </c>
      <c r="G61" s="16">
        <f t="shared" si="0"/>
        <v>0</v>
      </c>
      <c r="H61" s="17">
        <f t="shared" si="1"/>
        <v>0</v>
      </c>
    </row>
    <row r="62" spans="1:8" ht="19.5" customHeight="1">
      <c r="A62" s="15">
        <v>3222107</v>
      </c>
      <c r="B62" s="15" t="s">
        <v>49</v>
      </c>
      <c r="C62" s="16">
        <v>31250</v>
      </c>
      <c r="D62" s="16">
        <v>31250</v>
      </c>
      <c r="E62" s="16">
        <v>18375</v>
      </c>
      <c r="F62" s="16">
        <v>31250</v>
      </c>
      <c r="G62" s="16">
        <f t="shared" si="0"/>
        <v>0</v>
      </c>
      <c r="H62" s="17">
        <f t="shared" si="1"/>
        <v>0</v>
      </c>
    </row>
    <row r="63" spans="1:8" ht="19.5" customHeight="1">
      <c r="A63" s="15">
        <v>3222108</v>
      </c>
      <c r="B63" s="15" t="s">
        <v>50</v>
      </c>
      <c r="C63" s="16">
        <v>206250</v>
      </c>
      <c r="D63" s="16">
        <v>206250</v>
      </c>
      <c r="E63" s="16">
        <v>150423.32</v>
      </c>
      <c r="F63" s="16">
        <v>206250</v>
      </c>
      <c r="G63" s="16">
        <f t="shared" si="0"/>
        <v>0</v>
      </c>
      <c r="H63" s="17">
        <f t="shared" si="1"/>
        <v>0</v>
      </c>
    </row>
    <row r="64" spans="1:8" ht="19.5" customHeight="1">
      <c r="A64" s="15">
        <v>3222109</v>
      </c>
      <c r="B64" s="15" t="s">
        <v>51</v>
      </c>
      <c r="C64" s="16">
        <v>290000</v>
      </c>
      <c r="D64" s="16">
        <v>290000</v>
      </c>
      <c r="E64" s="16">
        <v>245358.36</v>
      </c>
      <c r="F64" s="16">
        <v>290000</v>
      </c>
      <c r="G64" s="16">
        <f t="shared" si="0"/>
        <v>0</v>
      </c>
      <c r="H64" s="17">
        <f t="shared" si="1"/>
        <v>0</v>
      </c>
    </row>
    <row r="65" spans="1:8" ht="19.5" customHeight="1">
      <c r="A65" s="15">
        <v>3222110</v>
      </c>
      <c r="B65" s="15" t="s">
        <v>188</v>
      </c>
      <c r="C65" s="16">
        <v>305000</v>
      </c>
      <c r="D65" s="16">
        <v>300000</v>
      </c>
      <c r="E65" s="16">
        <v>139295.9</v>
      </c>
      <c r="F65" s="16">
        <v>300000</v>
      </c>
      <c r="G65" s="16">
        <f t="shared" si="0"/>
        <v>0</v>
      </c>
      <c r="H65" s="17">
        <f t="shared" si="1"/>
        <v>0</v>
      </c>
    </row>
    <row r="66" spans="1:8" ht="19.5" customHeight="1">
      <c r="A66" s="15">
        <v>3222111</v>
      </c>
      <c r="B66" s="15" t="s">
        <v>52</v>
      </c>
      <c r="C66" s="16">
        <v>661050</v>
      </c>
      <c r="D66" s="16">
        <v>658225</v>
      </c>
      <c r="E66" s="16">
        <v>489745.76</v>
      </c>
      <c r="F66" s="16">
        <v>658225</v>
      </c>
      <c r="G66" s="16">
        <f t="shared" si="0"/>
        <v>0</v>
      </c>
      <c r="H66" s="17">
        <f t="shared" si="1"/>
        <v>0</v>
      </c>
    </row>
    <row r="67" spans="1:8" ht="19.5" customHeight="1">
      <c r="A67" s="15">
        <v>3222112</v>
      </c>
      <c r="B67" s="15" t="s">
        <v>142</v>
      </c>
      <c r="C67" s="16">
        <v>70000</v>
      </c>
      <c r="D67" s="16">
        <v>70000</v>
      </c>
      <c r="E67" s="16">
        <v>149618.63</v>
      </c>
      <c r="F67" s="16">
        <v>70000</v>
      </c>
      <c r="G67" s="16">
        <f t="shared" si="0"/>
        <v>0</v>
      </c>
      <c r="H67" s="17">
        <f t="shared" si="1"/>
        <v>0</v>
      </c>
    </row>
    <row r="68" spans="1:8" ht="19.5" customHeight="1">
      <c r="A68" s="15">
        <v>3222120</v>
      </c>
      <c r="B68" s="15" t="s">
        <v>53</v>
      </c>
      <c r="C68" s="16">
        <v>145000</v>
      </c>
      <c r="D68" s="16">
        <v>145000</v>
      </c>
      <c r="E68" s="16">
        <v>93400.22</v>
      </c>
      <c r="F68" s="16">
        <v>145000</v>
      </c>
      <c r="G68" s="16">
        <f t="shared" si="0"/>
        <v>0</v>
      </c>
      <c r="H68" s="17">
        <f t="shared" si="1"/>
        <v>0</v>
      </c>
    </row>
    <row r="69" spans="1:8" ht="19.5" customHeight="1">
      <c r="A69" s="15">
        <v>3222133</v>
      </c>
      <c r="B69" s="15" t="s">
        <v>189</v>
      </c>
      <c r="C69" s="16">
        <v>2441250</v>
      </c>
      <c r="D69" s="16">
        <v>3216250</v>
      </c>
      <c r="E69" s="16">
        <v>2250975.5</v>
      </c>
      <c r="F69" s="16">
        <f>1991250+1012500+243750</f>
        <v>3247500</v>
      </c>
      <c r="G69" s="16">
        <f t="shared" si="0"/>
        <v>31250</v>
      </c>
      <c r="H69" s="17">
        <f t="shared" si="1"/>
        <v>0.971628449280999</v>
      </c>
    </row>
    <row r="70" spans="1:8" ht="19.5" customHeight="1">
      <c r="A70" s="15">
        <v>3222135</v>
      </c>
      <c r="B70" s="15" t="s">
        <v>190</v>
      </c>
      <c r="C70" s="16">
        <v>262500</v>
      </c>
      <c r="D70" s="16">
        <v>262500</v>
      </c>
      <c r="E70" s="16">
        <v>182139.61</v>
      </c>
      <c r="F70" s="16">
        <v>262500</v>
      </c>
      <c r="G70" s="16">
        <f aca="true" t="shared" si="2" ref="G70:G132">F70-D70</f>
        <v>0</v>
      </c>
      <c r="H70" s="17">
        <f aca="true" t="shared" si="3" ref="H70:H132">F70/D70*100-100</f>
        <v>0</v>
      </c>
    </row>
    <row r="71" spans="1:8" ht="19.5" customHeight="1">
      <c r="A71" s="15">
        <v>3222137</v>
      </c>
      <c r="B71" s="15" t="s">
        <v>54</v>
      </c>
      <c r="C71" s="16">
        <v>140000</v>
      </c>
      <c r="D71" s="16">
        <v>175000</v>
      </c>
      <c r="E71" s="16">
        <v>88125</v>
      </c>
      <c r="F71" s="16">
        <v>175000</v>
      </c>
      <c r="G71" s="16">
        <f t="shared" si="2"/>
        <v>0</v>
      </c>
      <c r="H71" s="17">
        <f t="shared" si="3"/>
        <v>0</v>
      </c>
    </row>
    <row r="72" spans="1:8" ht="19.5" customHeight="1">
      <c r="A72" s="15">
        <v>3222138</v>
      </c>
      <c r="B72" s="15" t="s">
        <v>191</v>
      </c>
      <c r="C72" s="16">
        <v>234000</v>
      </c>
      <c r="D72" s="16">
        <v>291250</v>
      </c>
      <c r="E72" s="16">
        <v>291313.74</v>
      </c>
      <c r="F72" s="16">
        <v>291250</v>
      </c>
      <c r="G72" s="16">
        <f t="shared" si="2"/>
        <v>0</v>
      </c>
      <c r="H72" s="17">
        <f t="shared" si="3"/>
        <v>0</v>
      </c>
    </row>
    <row r="73" spans="1:8" ht="19.5" customHeight="1">
      <c r="A73" s="15">
        <v>3222139</v>
      </c>
      <c r="B73" s="15" t="s">
        <v>55</v>
      </c>
      <c r="C73" s="16">
        <v>740000</v>
      </c>
      <c r="D73" s="16">
        <v>740000</v>
      </c>
      <c r="E73" s="16">
        <v>721868.34</v>
      </c>
      <c r="F73" s="16">
        <v>740000</v>
      </c>
      <c r="G73" s="16">
        <f t="shared" si="2"/>
        <v>0</v>
      </c>
      <c r="H73" s="17">
        <f t="shared" si="3"/>
        <v>0</v>
      </c>
    </row>
    <row r="74" spans="1:8" ht="19.5" customHeight="1">
      <c r="A74" s="15">
        <v>3222140</v>
      </c>
      <c r="B74" s="15" t="s">
        <v>192</v>
      </c>
      <c r="C74" s="16">
        <v>237500</v>
      </c>
      <c r="D74" s="16">
        <v>237500</v>
      </c>
      <c r="E74" s="16">
        <v>225990.5</v>
      </c>
      <c r="F74" s="16">
        <v>237500</v>
      </c>
      <c r="G74" s="16">
        <f t="shared" si="2"/>
        <v>0</v>
      </c>
      <c r="H74" s="17">
        <f t="shared" si="3"/>
        <v>0</v>
      </c>
    </row>
    <row r="75" spans="1:8" ht="19.5" customHeight="1">
      <c r="A75" s="15">
        <v>3222141</v>
      </c>
      <c r="B75" s="15" t="s">
        <v>47</v>
      </c>
      <c r="C75" s="16">
        <v>500000</v>
      </c>
      <c r="D75" s="16">
        <v>500000</v>
      </c>
      <c r="E75" s="16">
        <v>213231.35</v>
      </c>
      <c r="F75" s="16">
        <v>500000</v>
      </c>
      <c r="G75" s="16">
        <f t="shared" si="2"/>
        <v>0</v>
      </c>
      <c r="H75" s="17">
        <f t="shared" si="3"/>
        <v>0</v>
      </c>
    </row>
    <row r="76" spans="1:8" ht="19.5" customHeight="1">
      <c r="A76" s="40">
        <v>32229</v>
      </c>
      <c r="B76" s="40" t="s">
        <v>56</v>
      </c>
      <c r="C76" s="41">
        <f>C77</f>
        <v>270000</v>
      </c>
      <c r="D76" s="41">
        <f>D77</f>
        <v>270000</v>
      </c>
      <c r="E76" s="41">
        <f>E77</f>
        <v>180443.66</v>
      </c>
      <c r="F76" s="41">
        <f>F77</f>
        <v>270000</v>
      </c>
      <c r="G76" s="41">
        <f t="shared" si="2"/>
        <v>0</v>
      </c>
      <c r="H76" s="42">
        <f t="shared" si="3"/>
        <v>0</v>
      </c>
    </row>
    <row r="77" spans="1:8" ht="19.5" customHeight="1">
      <c r="A77" s="15">
        <v>3222921</v>
      </c>
      <c r="B77" s="15" t="s">
        <v>57</v>
      </c>
      <c r="C77" s="16">
        <v>270000</v>
      </c>
      <c r="D77" s="16">
        <v>270000</v>
      </c>
      <c r="E77" s="16">
        <v>180443.66</v>
      </c>
      <c r="F77" s="16">
        <v>270000</v>
      </c>
      <c r="G77" s="16">
        <f t="shared" si="2"/>
        <v>0</v>
      </c>
      <c r="H77" s="17">
        <f t="shared" si="3"/>
        <v>0</v>
      </c>
    </row>
    <row r="78" spans="1:8" ht="19.5" customHeight="1">
      <c r="A78" s="37">
        <v>3223</v>
      </c>
      <c r="B78" s="37" t="s">
        <v>58</v>
      </c>
      <c r="C78" s="38">
        <f>SUM(C79:C82)</f>
        <v>1901280</v>
      </c>
      <c r="D78" s="38">
        <f>SUM(D79:D82)</f>
        <v>1893125</v>
      </c>
      <c r="E78" s="38">
        <f>SUM(E79:E82)</f>
        <v>1255176.61</v>
      </c>
      <c r="F78" s="38">
        <f>SUM(F79:F82)</f>
        <v>1890650</v>
      </c>
      <c r="G78" s="38">
        <f t="shared" si="2"/>
        <v>-2475</v>
      </c>
      <c r="H78" s="39">
        <f t="shared" si="3"/>
        <v>-0.13073621657312628</v>
      </c>
    </row>
    <row r="79" spans="1:8" ht="19.5" customHeight="1">
      <c r="A79" s="15">
        <v>32231</v>
      </c>
      <c r="B79" s="15" t="s">
        <v>59</v>
      </c>
      <c r="C79" s="16">
        <v>748800</v>
      </c>
      <c r="D79" s="16">
        <v>745600</v>
      </c>
      <c r="E79" s="16">
        <v>626176.35</v>
      </c>
      <c r="F79" s="16">
        <v>745600</v>
      </c>
      <c r="G79" s="16">
        <f t="shared" si="2"/>
        <v>0</v>
      </c>
      <c r="H79" s="17">
        <f t="shared" si="3"/>
        <v>0</v>
      </c>
    </row>
    <row r="80" spans="1:8" ht="19.5" customHeight="1">
      <c r="A80" s="15">
        <v>32232</v>
      </c>
      <c r="B80" s="15" t="s">
        <v>60</v>
      </c>
      <c r="C80" s="16">
        <v>17550</v>
      </c>
      <c r="D80" s="16">
        <v>17475</v>
      </c>
      <c r="E80" s="16">
        <v>8028.31</v>
      </c>
      <c r="F80" s="43">
        <v>15000</v>
      </c>
      <c r="G80" s="16">
        <f t="shared" si="2"/>
        <v>-2475</v>
      </c>
      <c r="H80" s="17">
        <f t="shared" si="3"/>
        <v>-14.163090128755357</v>
      </c>
    </row>
    <row r="81" spans="1:8" ht="19.5" customHeight="1">
      <c r="A81" s="15">
        <v>32233</v>
      </c>
      <c r="B81" s="15" t="s">
        <v>61</v>
      </c>
      <c r="C81" s="16">
        <v>690330</v>
      </c>
      <c r="D81" s="16">
        <v>687350</v>
      </c>
      <c r="E81" s="16">
        <v>367645.52</v>
      </c>
      <c r="F81" s="16">
        <v>687350</v>
      </c>
      <c r="G81" s="16">
        <f t="shared" si="2"/>
        <v>0</v>
      </c>
      <c r="H81" s="17">
        <f t="shared" si="3"/>
        <v>0</v>
      </c>
    </row>
    <row r="82" spans="1:8" ht="19.5" customHeight="1">
      <c r="A82" s="15">
        <v>32234</v>
      </c>
      <c r="B82" s="15" t="s">
        <v>62</v>
      </c>
      <c r="C82" s="16">
        <v>444600</v>
      </c>
      <c r="D82" s="16">
        <v>442700</v>
      </c>
      <c r="E82" s="16">
        <v>253326.43</v>
      </c>
      <c r="F82" s="16">
        <v>442700</v>
      </c>
      <c r="G82" s="16">
        <f t="shared" si="2"/>
        <v>0</v>
      </c>
      <c r="H82" s="17">
        <f t="shared" si="3"/>
        <v>0</v>
      </c>
    </row>
    <row r="83" spans="1:8" ht="19.5" customHeight="1">
      <c r="A83" s="37">
        <v>3224</v>
      </c>
      <c r="B83" s="37" t="s">
        <v>193</v>
      </c>
      <c r="C83" s="38">
        <f>SUM(C84:C85)</f>
        <v>1345000</v>
      </c>
      <c r="D83" s="38">
        <f>SUM(D84:D85)</f>
        <v>1473750</v>
      </c>
      <c r="E83" s="38">
        <f>SUM(E84:E85)</f>
        <v>785993.48</v>
      </c>
      <c r="F83" s="38">
        <f>SUM(F84:F85)</f>
        <v>1423750</v>
      </c>
      <c r="G83" s="38">
        <f t="shared" si="2"/>
        <v>-50000</v>
      </c>
      <c r="H83" s="39">
        <f t="shared" si="3"/>
        <v>-3.3927056827820223</v>
      </c>
    </row>
    <row r="84" spans="1:8" ht="19.5" customHeight="1">
      <c r="A84" s="15">
        <v>32242</v>
      </c>
      <c r="B84" s="15" t="s">
        <v>194</v>
      </c>
      <c r="C84" s="16">
        <v>1170000</v>
      </c>
      <c r="D84" s="16">
        <v>1299000</v>
      </c>
      <c r="E84" s="16">
        <v>658660.59</v>
      </c>
      <c r="F84" s="16">
        <v>1249000</v>
      </c>
      <c r="G84" s="16">
        <f t="shared" si="2"/>
        <v>-50000</v>
      </c>
      <c r="H84" s="17">
        <f t="shared" si="3"/>
        <v>-3.84911470361817</v>
      </c>
    </row>
    <row r="85" spans="1:8" ht="19.5" customHeight="1">
      <c r="A85" s="15">
        <v>32244</v>
      </c>
      <c r="B85" s="15" t="s">
        <v>195</v>
      </c>
      <c r="C85" s="16">
        <v>175000</v>
      </c>
      <c r="D85" s="16">
        <v>174750</v>
      </c>
      <c r="E85" s="16">
        <v>127332.89</v>
      </c>
      <c r="F85" s="16">
        <v>174750</v>
      </c>
      <c r="G85" s="16">
        <f t="shared" si="2"/>
        <v>0</v>
      </c>
      <c r="H85" s="17">
        <f t="shared" si="3"/>
        <v>0</v>
      </c>
    </row>
    <row r="86" spans="1:8" ht="19.5" customHeight="1">
      <c r="A86" s="37">
        <v>3225</v>
      </c>
      <c r="B86" s="37" t="s">
        <v>63</v>
      </c>
      <c r="C86" s="38">
        <f>SUM(C87:C88)</f>
        <v>225100</v>
      </c>
      <c r="D86" s="38">
        <f>SUM(D87:D88)</f>
        <v>224950</v>
      </c>
      <c r="E86" s="38">
        <f>SUM(E87:E88)</f>
        <v>164622.89</v>
      </c>
      <c r="F86" s="38">
        <f>SUM(F87:F88)</f>
        <v>224950</v>
      </c>
      <c r="G86" s="38">
        <f t="shared" si="2"/>
        <v>0</v>
      </c>
      <c r="H86" s="39">
        <f t="shared" si="3"/>
        <v>0</v>
      </c>
    </row>
    <row r="87" spans="1:8" ht="19.5" customHeight="1">
      <c r="A87" s="15">
        <v>32251</v>
      </c>
      <c r="B87" s="15" t="s">
        <v>64</v>
      </c>
      <c r="C87" s="16">
        <v>190000</v>
      </c>
      <c r="D87" s="16">
        <v>190000</v>
      </c>
      <c r="E87" s="16">
        <v>164622.89</v>
      </c>
      <c r="F87" s="16">
        <v>190000</v>
      </c>
      <c r="G87" s="16">
        <f t="shared" si="2"/>
        <v>0</v>
      </c>
      <c r="H87" s="17">
        <f t="shared" si="3"/>
        <v>0</v>
      </c>
    </row>
    <row r="88" spans="1:8" ht="19.5" customHeight="1">
      <c r="A88" s="15">
        <v>32252</v>
      </c>
      <c r="B88" s="15" t="s">
        <v>65</v>
      </c>
      <c r="C88" s="16">
        <v>35100</v>
      </c>
      <c r="D88" s="16">
        <v>34950</v>
      </c>
      <c r="E88" s="16">
        <v>0</v>
      </c>
      <c r="F88" s="16">
        <v>34950</v>
      </c>
      <c r="G88" s="16">
        <f t="shared" si="2"/>
        <v>0</v>
      </c>
      <c r="H88" s="17">
        <f t="shared" si="3"/>
        <v>0</v>
      </c>
    </row>
    <row r="89" spans="1:8" ht="19.5" customHeight="1">
      <c r="A89" s="37">
        <v>3227</v>
      </c>
      <c r="B89" s="37" t="s">
        <v>66</v>
      </c>
      <c r="C89" s="38">
        <f>C90</f>
        <v>351000</v>
      </c>
      <c r="D89" s="38">
        <f>D90</f>
        <v>361150</v>
      </c>
      <c r="E89" s="38">
        <f>E90</f>
        <v>48815.46</v>
      </c>
      <c r="F89" s="38">
        <f>F90</f>
        <v>361150</v>
      </c>
      <c r="G89" s="38">
        <f t="shared" si="2"/>
        <v>0</v>
      </c>
      <c r="H89" s="39">
        <f t="shared" si="3"/>
        <v>0</v>
      </c>
    </row>
    <row r="90" spans="1:8" ht="19.5" customHeight="1">
      <c r="A90" s="15">
        <v>32271</v>
      </c>
      <c r="B90" s="15" t="s">
        <v>66</v>
      </c>
      <c r="C90" s="16">
        <v>351000</v>
      </c>
      <c r="D90" s="16">
        <v>361150</v>
      </c>
      <c r="E90" s="16">
        <v>48815.46</v>
      </c>
      <c r="F90" s="16">
        <v>361150</v>
      </c>
      <c r="G90" s="16">
        <f t="shared" si="2"/>
        <v>0</v>
      </c>
      <c r="H90" s="17">
        <f t="shared" si="3"/>
        <v>0</v>
      </c>
    </row>
    <row r="91" spans="1:8" ht="19.5" customHeight="1">
      <c r="A91" s="34">
        <v>323</v>
      </c>
      <c r="B91" s="34" t="s">
        <v>67</v>
      </c>
      <c r="C91" s="35">
        <f>C92+C96+C110+C112+C122+C126+C133+C145+C149</f>
        <v>13582920</v>
      </c>
      <c r="D91" s="35">
        <f>D92+D96+D110+D112+D122+D126+D133+D145+D149</f>
        <v>13825930</v>
      </c>
      <c r="E91" s="35">
        <f>E92+E96+E110+E112+E122+E126+E133+E145+E149</f>
        <v>10273172.25</v>
      </c>
      <c r="F91" s="35">
        <f>F92+F96+F110+F112+F122+F126+F133+F145+F149</f>
        <v>12899615</v>
      </c>
      <c r="G91" s="35">
        <f t="shared" si="2"/>
        <v>-926315</v>
      </c>
      <c r="H91" s="36">
        <f t="shared" si="3"/>
        <v>-6.699838636532945</v>
      </c>
    </row>
    <row r="92" spans="1:8" ht="19.5" customHeight="1">
      <c r="A92" s="37">
        <v>3231</v>
      </c>
      <c r="B92" s="37" t="s">
        <v>68</v>
      </c>
      <c r="C92" s="38">
        <f>SUM(C93:C95)</f>
        <v>1348510</v>
      </c>
      <c r="D92" s="38">
        <f>SUM(D93:D95)</f>
        <v>1364220</v>
      </c>
      <c r="E92" s="38">
        <f>SUM(E93:E95)</f>
        <v>1050377.5499999998</v>
      </c>
      <c r="F92" s="38">
        <f>SUM(F93:F95)</f>
        <v>1363220</v>
      </c>
      <c r="G92" s="38">
        <f t="shared" si="2"/>
        <v>-1000</v>
      </c>
      <c r="H92" s="39">
        <f t="shared" si="3"/>
        <v>-0.07330196009441181</v>
      </c>
    </row>
    <row r="93" spans="1:8" ht="19.5" customHeight="1">
      <c r="A93" s="15">
        <v>32311</v>
      </c>
      <c r="B93" s="15" t="s">
        <v>69</v>
      </c>
      <c r="C93" s="16">
        <v>878700</v>
      </c>
      <c r="D93" s="16">
        <v>902875</v>
      </c>
      <c r="E93" s="16">
        <v>724187.73</v>
      </c>
      <c r="F93" s="16">
        <v>902875</v>
      </c>
      <c r="G93" s="16">
        <f t="shared" si="2"/>
        <v>0</v>
      </c>
      <c r="H93" s="17">
        <f t="shared" si="3"/>
        <v>0</v>
      </c>
    </row>
    <row r="94" spans="1:8" ht="19.5" customHeight="1">
      <c r="A94" s="15">
        <v>32313</v>
      </c>
      <c r="B94" s="15" t="s">
        <v>196</v>
      </c>
      <c r="C94" s="16">
        <v>459810</v>
      </c>
      <c r="D94" s="16">
        <v>457845</v>
      </c>
      <c r="E94" s="16">
        <v>323548.66</v>
      </c>
      <c r="F94" s="16">
        <v>457845</v>
      </c>
      <c r="G94" s="16">
        <f t="shared" si="2"/>
        <v>0</v>
      </c>
      <c r="H94" s="17">
        <f t="shared" si="3"/>
        <v>0</v>
      </c>
    </row>
    <row r="95" spans="1:8" ht="19.5" customHeight="1">
      <c r="A95" s="15">
        <v>32314</v>
      </c>
      <c r="B95" s="15" t="s">
        <v>70</v>
      </c>
      <c r="C95" s="16">
        <v>10000</v>
      </c>
      <c r="D95" s="16">
        <v>3500</v>
      </c>
      <c r="E95" s="16">
        <v>2641.16</v>
      </c>
      <c r="F95" s="43">
        <v>2500</v>
      </c>
      <c r="G95" s="16">
        <f t="shared" si="2"/>
        <v>-1000</v>
      </c>
      <c r="H95" s="17">
        <f t="shared" si="3"/>
        <v>-28.57142857142857</v>
      </c>
    </row>
    <row r="96" spans="1:8" ht="19.5" customHeight="1">
      <c r="A96" s="37">
        <v>3232</v>
      </c>
      <c r="B96" s="37" t="s">
        <v>71</v>
      </c>
      <c r="C96" s="38">
        <f>C97+C101+C105+C108</f>
        <v>2372210</v>
      </c>
      <c r="D96" s="38">
        <f>D97+D101+D105+D108</f>
        <v>2518760</v>
      </c>
      <c r="E96" s="38">
        <f>E97+E101+E105+E108</f>
        <v>1874262.53</v>
      </c>
      <c r="F96" s="38">
        <f>F97+F101+F105+F108</f>
        <v>2276250</v>
      </c>
      <c r="G96" s="38">
        <f t="shared" si="2"/>
        <v>-242510</v>
      </c>
      <c r="H96" s="39">
        <f t="shared" si="3"/>
        <v>-9.628150359700811</v>
      </c>
    </row>
    <row r="97" spans="1:8" ht="19.5" customHeight="1">
      <c r="A97" s="40">
        <v>32321</v>
      </c>
      <c r="B97" s="40" t="s">
        <v>197</v>
      </c>
      <c r="C97" s="41">
        <f>SUM(C98:C100)</f>
        <v>187200</v>
      </c>
      <c r="D97" s="41">
        <f>SUM(D98:D100)</f>
        <v>186400</v>
      </c>
      <c r="E97" s="41">
        <f>SUM(E98:E100)</f>
        <v>0</v>
      </c>
      <c r="F97" s="41">
        <f>SUM(F98:F100)</f>
        <v>186400</v>
      </c>
      <c r="G97" s="41">
        <f t="shared" si="2"/>
        <v>0</v>
      </c>
      <c r="H97" s="42">
        <f t="shared" si="3"/>
        <v>0</v>
      </c>
    </row>
    <row r="98" spans="1:8" ht="19.5" customHeight="1">
      <c r="A98" s="15">
        <v>323210</v>
      </c>
      <c r="B98" s="15" t="s">
        <v>198</v>
      </c>
      <c r="C98" s="16">
        <v>187200</v>
      </c>
      <c r="D98" s="16">
        <v>186400</v>
      </c>
      <c r="E98" s="16">
        <v>0</v>
      </c>
      <c r="F98" s="16">
        <v>186400</v>
      </c>
      <c r="G98" s="16">
        <f t="shared" si="2"/>
        <v>0</v>
      </c>
      <c r="H98" s="17">
        <f t="shared" si="3"/>
        <v>0</v>
      </c>
    </row>
    <row r="99" spans="1:8" ht="19.5" customHeight="1">
      <c r="A99" s="15">
        <v>3232101</v>
      </c>
      <c r="B99" s="15" t="s">
        <v>199</v>
      </c>
      <c r="C99" s="16">
        <v>0</v>
      </c>
      <c r="D99" s="16">
        <v>0</v>
      </c>
      <c r="E99" s="16">
        <v>0</v>
      </c>
      <c r="F99" s="16">
        <v>0</v>
      </c>
      <c r="G99" s="16">
        <f t="shared" si="2"/>
        <v>0</v>
      </c>
      <c r="H99" s="17" t="e">
        <f t="shared" si="3"/>
        <v>#DIV/0!</v>
      </c>
    </row>
    <row r="100" spans="1:8" ht="19.5" customHeight="1">
      <c r="A100" s="15">
        <v>323211</v>
      </c>
      <c r="B100" s="15" t="s">
        <v>200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2"/>
        <v>0</v>
      </c>
      <c r="H100" s="17" t="e">
        <f t="shared" si="3"/>
        <v>#DIV/0!</v>
      </c>
    </row>
    <row r="101" spans="1:8" ht="19.5" customHeight="1">
      <c r="A101" s="40">
        <v>32322</v>
      </c>
      <c r="B101" s="40" t="s">
        <v>201</v>
      </c>
      <c r="C101" s="41">
        <f>SUM(C102:C104)</f>
        <v>1869110</v>
      </c>
      <c r="D101" s="41">
        <f>SUM(D102:D104)</f>
        <v>1972375</v>
      </c>
      <c r="E101" s="41">
        <f>SUM(E102:E104)</f>
        <v>1633486.32</v>
      </c>
      <c r="F101" s="41">
        <f>SUM(F102:F104)</f>
        <v>1775300</v>
      </c>
      <c r="G101" s="41">
        <f t="shared" si="2"/>
        <v>-197075</v>
      </c>
      <c r="H101" s="42">
        <f t="shared" si="3"/>
        <v>-9.991761201597058</v>
      </c>
    </row>
    <row r="102" spans="1:8" ht="19.5" customHeight="1">
      <c r="A102" s="15">
        <v>323220</v>
      </c>
      <c r="B102" s="15" t="s">
        <v>202</v>
      </c>
      <c r="C102" s="16">
        <v>1719110</v>
      </c>
      <c r="D102" s="16">
        <v>1822375</v>
      </c>
      <c r="E102" s="16">
        <v>1366276.1</v>
      </c>
      <c r="F102" s="16">
        <v>1775300</v>
      </c>
      <c r="G102" s="16">
        <f t="shared" si="2"/>
        <v>-47075</v>
      </c>
      <c r="H102" s="17">
        <f t="shared" si="3"/>
        <v>-2.5831675697921668</v>
      </c>
    </row>
    <row r="103" spans="1:8" ht="19.5" customHeight="1">
      <c r="A103" s="15">
        <v>323221</v>
      </c>
      <c r="B103" s="15" t="s">
        <v>261</v>
      </c>
      <c r="C103" s="16">
        <v>0</v>
      </c>
      <c r="D103" s="16"/>
      <c r="E103" s="16">
        <v>117637.5</v>
      </c>
      <c r="F103" s="16">
        <v>0</v>
      </c>
      <c r="G103" s="16">
        <f t="shared" si="2"/>
        <v>0</v>
      </c>
      <c r="H103" s="17" t="e">
        <f t="shared" si="3"/>
        <v>#DIV/0!</v>
      </c>
    </row>
    <row r="104" spans="1:8" ht="19.5" customHeight="1">
      <c r="A104" s="15">
        <v>323222</v>
      </c>
      <c r="B104" s="15" t="s">
        <v>203</v>
      </c>
      <c r="C104" s="16">
        <v>150000</v>
      </c>
      <c r="D104" s="16">
        <v>150000</v>
      </c>
      <c r="E104" s="16">
        <v>149572.72</v>
      </c>
      <c r="F104" s="16">
        <v>0</v>
      </c>
      <c r="G104" s="16">
        <f t="shared" si="2"/>
        <v>-150000</v>
      </c>
      <c r="H104" s="17">
        <f t="shared" si="3"/>
        <v>-100</v>
      </c>
    </row>
    <row r="105" spans="1:8" ht="19.5" customHeight="1">
      <c r="A105" s="40">
        <v>32323</v>
      </c>
      <c r="B105" s="40" t="s">
        <v>204</v>
      </c>
      <c r="C105" s="41">
        <f>SUM(C106:C107)</f>
        <v>315900</v>
      </c>
      <c r="D105" s="41">
        <f>SUM(D106:D107)</f>
        <v>314550</v>
      </c>
      <c r="E105" s="41">
        <f>SUM(E106:E107)</f>
        <v>240776.21</v>
      </c>
      <c r="F105" s="41">
        <f>SUM(F106:F107)</f>
        <v>314550</v>
      </c>
      <c r="G105" s="41">
        <f t="shared" si="2"/>
        <v>0</v>
      </c>
      <c r="H105" s="42">
        <f t="shared" si="3"/>
        <v>0</v>
      </c>
    </row>
    <row r="106" spans="1:8" ht="19.5" customHeight="1">
      <c r="A106" s="15">
        <v>323230</v>
      </c>
      <c r="B106" s="15" t="s">
        <v>205</v>
      </c>
      <c r="C106" s="16">
        <v>292500</v>
      </c>
      <c r="D106" s="16">
        <v>291250</v>
      </c>
      <c r="E106" s="16">
        <v>225346.21</v>
      </c>
      <c r="F106" s="16">
        <v>291250</v>
      </c>
      <c r="G106" s="16">
        <f t="shared" si="2"/>
        <v>0</v>
      </c>
      <c r="H106" s="17">
        <f t="shared" si="3"/>
        <v>0</v>
      </c>
    </row>
    <row r="107" spans="1:8" ht="19.5" customHeight="1">
      <c r="A107" s="15">
        <v>323231</v>
      </c>
      <c r="B107" s="15" t="s">
        <v>206</v>
      </c>
      <c r="C107" s="16">
        <v>23400</v>
      </c>
      <c r="D107" s="16">
        <v>23300</v>
      </c>
      <c r="E107" s="16">
        <v>15430</v>
      </c>
      <c r="F107" s="16">
        <v>23300</v>
      </c>
      <c r="G107" s="16">
        <f t="shared" si="2"/>
        <v>0</v>
      </c>
      <c r="H107" s="17">
        <f t="shared" si="3"/>
        <v>0</v>
      </c>
    </row>
    <row r="108" spans="1:8" ht="19.5" customHeight="1">
      <c r="A108" s="40">
        <v>32329</v>
      </c>
      <c r="B108" s="40" t="s">
        <v>149</v>
      </c>
      <c r="C108" s="41">
        <f>SUM(C109:C109)</f>
        <v>0</v>
      </c>
      <c r="D108" s="41">
        <f>SUM(D109:D109)</f>
        <v>45435</v>
      </c>
      <c r="E108" s="41">
        <f>SUM(E109:E109)</f>
        <v>0</v>
      </c>
      <c r="F108" s="41">
        <f>SUM(F109:F109)</f>
        <v>0</v>
      </c>
      <c r="G108" s="41">
        <f t="shared" si="2"/>
        <v>-45435</v>
      </c>
      <c r="H108" s="42">
        <f t="shared" si="3"/>
        <v>-100</v>
      </c>
    </row>
    <row r="109" spans="1:8" ht="19.5" customHeight="1">
      <c r="A109" s="15">
        <v>323290</v>
      </c>
      <c r="B109" s="15" t="s">
        <v>207</v>
      </c>
      <c r="C109" s="16">
        <v>0</v>
      </c>
      <c r="D109" s="16">
        <v>45435</v>
      </c>
      <c r="E109" s="16">
        <v>0</v>
      </c>
      <c r="F109" s="16">
        <v>0</v>
      </c>
      <c r="G109" s="16">
        <f t="shared" si="2"/>
        <v>-45435</v>
      </c>
      <c r="H109" s="17">
        <f t="shared" si="3"/>
        <v>-100</v>
      </c>
    </row>
    <row r="110" spans="1:8" ht="19.5" customHeight="1">
      <c r="A110" s="37">
        <v>3233</v>
      </c>
      <c r="B110" s="37" t="s">
        <v>72</v>
      </c>
      <c r="C110" s="38">
        <f>SUM(C111:C111)</f>
        <v>234000</v>
      </c>
      <c r="D110" s="38">
        <f>SUM(D111:D111)</f>
        <v>233000</v>
      </c>
      <c r="E110" s="38">
        <f>SUM(E111:E111)</f>
        <v>184027.35</v>
      </c>
      <c r="F110" s="38">
        <f>SUM(F111:F111)</f>
        <v>145625</v>
      </c>
      <c r="G110" s="38">
        <f t="shared" si="2"/>
        <v>-87375</v>
      </c>
      <c r="H110" s="39">
        <f t="shared" si="3"/>
        <v>-37.5</v>
      </c>
    </row>
    <row r="111" spans="1:8" ht="19.5" customHeight="1">
      <c r="A111" s="15">
        <v>32339</v>
      </c>
      <c r="B111" s="15" t="s">
        <v>125</v>
      </c>
      <c r="C111" s="16">
        <v>234000</v>
      </c>
      <c r="D111" s="16">
        <v>233000</v>
      </c>
      <c r="E111" s="16">
        <v>184027.35</v>
      </c>
      <c r="F111" s="16">
        <v>145625</v>
      </c>
      <c r="G111" s="16">
        <f t="shared" si="2"/>
        <v>-87375</v>
      </c>
      <c r="H111" s="17">
        <f t="shared" si="3"/>
        <v>-37.5</v>
      </c>
    </row>
    <row r="112" spans="1:8" ht="19.5" customHeight="1">
      <c r="A112" s="37">
        <v>3234</v>
      </c>
      <c r="B112" s="37" t="s">
        <v>73</v>
      </c>
      <c r="C112" s="38">
        <f>SUM(C113:C117)</f>
        <v>2185400</v>
      </c>
      <c r="D112" s="38">
        <f>SUM(D113:D117)</f>
        <v>2167300</v>
      </c>
      <c r="E112" s="38">
        <f>SUM(E113:E117)</f>
        <v>1845643.27</v>
      </c>
      <c r="F112" s="38">
        <f>SUM(F113:F117)</f>
        <v>2135000</v>
      </c>
      <c r="G112" s="38">
        <f t="shared" si="2"/>
        <v>-32300</v>
      </c>
      <c r="H112" s="39">
        <f t="shared" si="3"/>
        <v>-1.4903335947953735</v>
      </c>
    </row>
    <row r="113" spans="1:8" ht="19.5" customHeight="1">
      <c r="A113" s="15">
        <v>32341</v>
      </c>
      <c r="B113" s="15" t="s">
        <v>74</v>
      </c>
      <c r="C113" s="16">
        <v>220000</v>
      </c>
      <c r="D113" s="43">
        <v>200000</v>
      </c>
      <c r="E113" s="16">
        <v>162119.35</v>
      </c>
      <c r="F113" s="43">
        <v>200000</v>
      </c>
      <c r="G113" s="16">
        <f t="shared" si="2"/>
        <v>0</v>
      </c>
      <c r="H113" s="17">
        <f t="shared" si="3"/>
        <v>0</v>
      </c>
    </row>
    <row r="114" spans="1:8" ht="19.5" customHeight="1">
      <c r="A114" s="15">
        <v>32342</v>
      </c>
      <c r="B114" s="15" t="s">
        <v>75</v>
      </c>
      <c r="C114" s="16">
        <v>600000</v>
      </c>
      <c r="D114" s="16">
        <v>600000</v>
      </c>
      <c r="E114" s="16">
        <v>484995.7</v>
      </c>
      <c r="F114" s="43">
        <f>442700+80000</f>
        <v>522700</v>
      </c>
      <c r="G114" s="16">
        <f t="shared" si="2"/>
        <v>-77300</v>
      </c>
      <c r="H114" s="17">
        <f t="shared" si="3"/>
        <v>-12.88333333333334</v>
      </c>
    </row>
    <row r="115" spans="1:8" ht="19.5" customHeight="1">
      <c r="A115" s="15">
        <v>32344</v>
      </c>
      <c r="B115" s="15" t="s">
        <v>76</v>
      </c>
      <c r="C115" s="16">
        <v>23400</v>
      </c>
      <c r="D115" s="16">
        <v>23300</v>
      </c>
      <c r="E115" s="16">
        <v>17463.36</v>
      </c>
      <c r="F115" s="16">
        <v>23300</v>
      </c>
      <c r="G115" s="16">
        <f t="shared" si="2"/>
        <v>0</v>
      </c>
      <c r="H115" s="17">
        <f t="shared" si="3"/>
        <v>0</v>
      </c>
    </row>
    <row r="116" spans="1:8" ht="19.5" customHeight="1">
      <c r="A116" s="15">
        <v>32347</v>
      </c>
      <c r="B116" s="15" t="s">
        <v>77</v>
      </c>
      <c r="C116" s="16">
        <v>10000</v>
      </c>
      <c r="D116" s="16">
        <v>12500</v>
      </c>
      <c r="E116" s="16">
        <v>10916.8</v>
      </c>
      <c r="F116" s="43">
        <v>12500</v>
      </c>
      <c r="G116" s="16">
        <f t="shared" si="2"/>
        <v>0</v>
      </c>
      <c r="H116" s="17">
        <f t="shared" si="3"/>
        <v>0</v>
      </c>
    </row>
    <row r="117" spans="1:8" ht="19.5" customHeight="1">
      <c r="A117" s="40">
        <v>32349</v>
      </c>
      <c r="B117" s="40" t="s">
        <v>208</v>
      </c>
      <c r="C117" s="41">
        <f>SUM(C118:C121)</f>
        <v>1332000</v>
      </c>
      <c r="D117" s="41">
        <f>SUM(D118:D121)</f>
        <v>1331500</v>
      </c>
      <c r="E117" s="41">
        <f>SUM(E118:E121)</f>
        <v>1170148.06</v>
      </c>
      <c r="F117" s="41">
        <f>SUM(F118:F121)</f>
        <v>1376500</v>
      </c>
      <c r="G117" s="41">
        <f t="shared" si="2"/>
        <v>45000</v>
      </c>
      <c r="H117" s="42">
        <f t="shared" si="3"/>
        <v>3.37964701464513</v>
      </c>
    </row>
    <row r="118" spans="1:8" ht="19.5" customHeight="1">
      <c r="A118" s="15">
        <v>323490</v>
      </c>
      <c r="B118" s="15" t="s">
        <v>209</v>
      </c>
      <c r="C118" s="16">
        <v>1200000</v>
      </c>
      <c r="D118" s="16">
        <v>1200000</v>
      </c>
      <c r="E118" s="16">
        <v>1105689.61</v>
      </c>
      <c r="F118" s="43">
        <v>1250000</v>
      </c>
      <c r="G118" s="16">
        <f t="shared" si="2"/>
        <v>50000</v>
      </c>
      <c r="H118" s="17">
        <f t="shared" si="3"/>
        <v>4.166666666666671</v>
      </c>
    </row>
    <row r="119" spans="1:8" ht="19.5" customHeight="1">
      <c r="A119" s="15">
        <v>323492</v>
      </c>
      <c r="B119" s="15" t="s">
        <v>210</v>
      </c>
      <c r="C119" s="16">
        <v>117000</v>
      </c>
      <c r="D119" s="16">
        <v>116500</v>
      </c>
      <c r="E119" s="16">
        <v>53984.65</v>
      </c>
      <c r="F119" s="16">
        <v>116500</v>
      </c>
      <c r="G119" s="16">
        <f t="shared" si="2"/>
        <v>0</v>
      </c>
      <c r="H119" s="17">
        <f t="shared" si="3"/>
        <v>0</v>
      </c>
    </row>
    <row r="120" spans="1:8" ht="19.5" customHeight="1">
      <c r="A120" s="15">
        <v>323493</v>
      </c>
      <c r="B120" s="15" t="s">
        <v>211</v>
      </c>
      <c r="C120" s="16">
        <v>15000</v>
      </c>
      <c r="D120" s="16">
        <v>15000</v>
      </c>
      <c r="E120" s="16">
        <v>9248.8</v>
      </c>
      <c r="F120" s="43">
        <v>10000</v>
      </c>
      <c r="G120" s="16">
        <f t="shared" si="2"/>
        <v>-5000</v>
      </c>
      <c r="H120" s="17">
        <f t="shared" si="3"/>
        <v>-33.33333333333334</v>
      </c>
    </row>
    <row r="121" spans="1:8" ht="19.5" customHeight="1">
      <c r="A121" s="15">
        <v>323495</v>
      </c>
      <c r="B121" s="15" t="s">
        <v>212</v>
      </c>
      <c r="C121" s="16">
        <v>0</v>
      </c>
      <c r="D121" s="16">
        <v>0</v>
      </c>
      <c r="E121" s="16">
        <v>1225</v>
      </c>
      <c r="F121" s="43">
        <v>0</v>
      </c>
      <c r="G121" s="16">
        <f t="shared" si="2"/>
        <v>0</v>
      </c>
      <c r="H121" s="17" t="e">
        <f t="shared" si="3"/>
        <v>#DIV/0!</v>
      </c>
    </row>
    <row r="122" spans="1:8" ht="19.5" customHeight="1">
      <c r="A122" s="37">
        <v>3235</v>
      </c>
      <c r="B122" s="37" t="s">
        <v>110</v>
      </c>
      <c r="C122" s="38">
        <f>SUM(C123:C125)</f>
        <v>274950</v>
      </c>
      <c r="D122" s="38">
        <f>SUM(D123:D125)</f>
        <v>172275</v>
      </c>
      <c r="E122" s="38">
        <f>SUM(E123:E125)</f>
        <v>183584.58000000002</v>
      </c>
      <c r="F122" s="38">
        <f>SUM(F123:F125)</f>
        <v>168925</v>
      </c>
      <c r="G122" s="38">
        <f t="shared" si="2"/>
        <v>-3350</v>
      </c>
      <c r="H122" s="39">
        <f t="shared" si="3"/>
        <v>-1.9445653751269703</v>
      </c>
    </row>
    <row r="123" spans="1:8" ht="19.5" customHeight="1">
      <c r="A123" s="15">
        <v>32353</v>
      </c>
      <c r="B123" s="15" t="s">
        <v>213</v>
      </c>
      <c r="C123" s="16">
        <v>152100</v>
      </c>
      <c r="D123" s="16">
        <v>34950</v>
      </c>
      <c r="E123" s="16">
        <v>23671.83</v>
      </c>
      <c r="F123" s="16">
        <v>46600</v>
      </c>
      <c r="G123" s="16">
        <f t="shared" si="2"/>
        <v>11650</v>
      </c>
      <c r="H123" s="17">
        <f t="shared" si="3"/>
        <v>33.333333333333314</v>
      </c>
    </row>
    <row r="124" spans="1:8" ht="19.5" customHeight="1">
      <c r="A124" s="15">
        <v>32354</v>
      </c>
      <c r="B124" s="15" t="s">
        <v>127</v>
      </c>
      <c r="C124" s="16">
        <v>0</v>
      </c>
      <c r="D124" s="16">
        <v>15000</v>
      </c>
      <c r="E124" s="16">
        <v>11110.21</v>
      </c>
      <c r="F124" s="16">
        <v>0</v>
      </c>
      <c r="G124" s="16">
        <f t="shared" si="2"/>
        <v>-15000</v>
      </c>
      <c r="H124" s="17">
        <f t="shared" si="3"/>
        <v>-100</v>
      </c>
    </row>
    <row r="125" spans="1:8" ht="19.5" customHeight="1">
      <c r="A125" s="15">
        <v>32359</v>
      </c>
      <c r="B125" s="15" t="s">
        <v>147</v>
      </c>
      <c r="C125" s="16">
        <v>122850</v>
      </c>
      <c r="D125" s="16">
        <v>122325</v>
      </c>
      <c r="E125" s="16">
        <v>148802.54</v>
      </c>
      <c r="F125" s="16">
        <v>122325</v>
      </c>
      <c r="G125" s="16">
        <f t="shared" si="2"/>
        <v>0</v>
      </c>
      <c r="H125" s="17">
        <f t="shared" si="3"/>
        <v>0</v>
      </c>
    </row>
    <row r="126" spans="1:8" ht="19.5" customHeight="1">
      <c r="A126" s="37">
        <v>3236</v>
      </c>
      <c r="B126" s="37" t="s">
        <v>78</v>
      </c>
      <c r="C126" s="38">
        <f>C127+C128+C131</f>
        <v>2907700</v>
      </c>
      <c r="D126" s="38">
        <f>D127+D128+D131</f>
        <v>2906750</v>
      </c>
      <c r="E126" s="38">
        <f>E127+E128+E131</f>
        <v>1612161.33</v>
      </c>
      <c r="F126" s="38">
        <f>F127+F128+F131</f>
        <v>1982500</v>
      </c>
      <c r="G126" s="38">
        <f t="shared" si="2"/>
        <v>-924250</v>
      </c>
      <c r="H126" s="39">
        <f t="shared" si="3"/>
        <v>-31.796680141051</v>
      </c>
    </row>
    <row r="127" spans="1:8" ht="19.5" customHeight="1">
      <c r="A127" s="40">
        <v>32361</v>
      </c>
      <c r="B127" s="40" t="s">
        <v>214</v>
      </c>
      <c r="C127" s="41">
        <v>222300</v>
      </c>
      <c r="D127" s="41">
        <v>221350</v>
      </c>
      <c r="E127" s="41">
        <v>128615</v>
      </c>
      <c r="F127" s="41">
        <v>20000</v>
      </c>
      <c r="G127" s="41">
        <f t="shared" si="2"/>
        <v>-201350</v>
      </c>
      <c r="H127" s="42">
        <f t="shared" si="3"/>
        <v>-90.96453580302688</v>
      </c>
    </row>
    <row r="128" spans="1:8" ht="19.5" customHeight="1">
      <c r="A128" s="40">
        <v>32363</v>
      </c>
      <c r="B128" s="40" t="s">
        <v>79</v>
      </c>
      <c r="C128" s="41">
        <f>SUM(C129:C130)</f>
        <v>2372900</v>
      </c>
      <c r="D128" s="41">
        <f>SUM(D129:D130)</f>
        <v>2372900</v>
      </c>
      <c r="E128" s="41">
        <f>SUM(E129:E130)</f>
        <v>1318046.33</v>
      </c>
      <c r="F128" s="41">
        <f>SUM(F129:F130)</f>
        <v>1650000</v>
      </c>
      <c r="G128" s="41">
        <f t="shared" si="2"/>
        <v>-722900</v>
      </c>
      <c r="H128" s="42">
        <f t="shared" si="3"/>
        <v>-30.464832062033793</v>
      </c>
    </row>
    <row r="129" spans="1:8" ht="19.5" customHeight="1">
      <c r="A129" s="15">
        <v>323630</v>
      </c>
      <c r="B129" s="15" t="s">
        <v>80</v>
      </c>
      <c r="C129" s="16">
        <v>2247900</v>
      </c>
      <c r="D129" s="16">
        <v>2247900</v>
      </c>
      <c r="E129" s="16">
        <v>1172599.77</v>
      </c>
      <c r="F129" s="43">
        <v>1500000</v>
      </c>
      <c r="G129" s="16">
        <f t="shared" si="2"/>
        <v>-747900</v>
      </c>
      <c r="H129" s="17">
        <f t="shared" si="3"/>
        <v>-33.27105298278393</v>
      </c>
    </row>
    <row r="130" spans="1:8" ht="19.5" customHeight="1">
      <c r="A130" s="15">
        <v>323631</v>
      </c>
      <c r="B130" s="15" t="s">
        <v>81</v>
      </c>
      <c r="C130" s="16">
        <v>125000</v>
      </c>
      <c r="D130" s="16">
        <v>125000</v>
      </c>
      <c r="E130" s="16">
        <v>145446.56</v>
      </c>
      <c r="F130" s="16">
        <v>150000</v>
      </c>
      <c r="G130" s="16">
        <f t="shared" si="2"/>
        <v>25000</v>
      </c>
      <c r="H130" s="17">
        <f t="shared" si="3"/>
        <v>20</v>
      </c>
    </row>
    <row r="131" spans="1:8" ht="19.5" customHeight="1">
      <c r="A131" s="40">
        <v>32369</v>
      </c>
      <c r="B131" s="40" t="s">
        <v>215</v>
      </c>
      <c r="C131" s="41">
        <f>C132</f>
        <v>312500</v>
      </c>
      <c r="D131" s="41">
        <f>D132</f>
        <v>312500</v>
      </c>
      <c r="E131" s="41">
        <f>E132</f>
        <v>165500</v>
      </c>
      <c r="F131" s="41">
        <f>F132</f>
        <v>312500</v>
      </c>
      <c r="G131" s="41">
        <f t="shared" si="2"/>
        <v>0</v>
      </c>
      <c r="H131" s="42">
        <f t="shared" si="3"/>
        <v>0</v>
      </c>
    </row>
    <row r="132" spans="1:8" ht="19.5" customHeight="1">
      <c r="A132" s="15">
        <v>323691</v>
      </c>
      <c r="B132" s="15" t="s">
        <v>82</v>
      </c>
      <c r="C132" s="16">
        <v>312500</v>
      </c>
      <c r="D132" s="16">
        <v>312500</v>
      </c>
      <c r="E132" s="16">
        <v>165500</v>
      </c>
      <c r="F132" s="16">
        <v>312500</v>
      </c>
      <c r="G132" s="16">
        <f t="shared" si="2"/>
        <v>0</v>
      </c>
      <c r="H132" s="17">
        <f t="shared" si="3"/>
        <v>0</v>
      </c>
    </row>
    <row r="133" spans="1:8" ht="19.5" customHeight="1">
      <c r="A133" s="37">
        <v>3237</v>
      </c>
      <c r="B133" s="37" t="s">
        <v>83</v>
      </c>
      <c r="C133" s="38">
        <f>SUM(C134:C138)</f>
        <v>987900</v>
      </c>
      <c r="D133" s="38">
        <f>SUM(D134:D138)</f>
        <v>1048000</v>
      </c>
      <c r="E133" s="38">
        <f>SUM(E134:E138)</f>
        <v>581444.92</v>
      </c>
      <c r="F133" s="38">
        <f>SUM(F134:F138)</f>
        <v>1147550</v>
      </c>
      <c r="G133" s="38">
        <f aca="true" t="shared" si="4" ref="G133:G194">F133-D133</f>
        <v>99550</v>
      </c>
      <c r="H133" s="39">
        <f aca="true" t="shared" si="5" ref="H133:H194">F133/D133*100-100</f>
        <v>9.49904580152672</v>
      </c>
    </row>
    <row r="134" spans="1:8" ht="19.5" customHeight="1">
      <c r="A134" s="15">
        <v>32371</v>
      </c>
      <c r="B134" s="15" t="s">
        <v>146</v>
      </c>
      <c r="C134" s="16">
        <v>0</v>
      </c>
      <c r="D134" s="16">
        <v>15000</v>
      </c>
      <c r="E134" s="16">
        <v>9102.45</v>
      </c>
      <c r="F134" s="16">
        <v>0</v>
      </c>
      <c r="G134" s="16">
        <f t="shared" si="4"/>
        <v>-15000</v>
      </c>
      <c r="H134" s="17">
        <f t="shared" si="5"/>
        <v>-100</v>
      </c>
    </row>
    <row r="135" spans="1:8" ht="19.5" customHeight="1">
      <c r="A135" s="15">
        <v>32372</v>
      </c>
      <c r="B135" s="15" t="s">
        <v>84</v>
      </c>
      <c r="C135" s="16">
        <v>200000</v>
      </c>
      <c r="D135" s="16">
        <v>235000</v>
      </c>
      <c r="E135" s="16">
        <v>209069.72</v>
      </c>
      <c r="F135" s="16">
        <v>240000</v>
      </c>
      <c r="G135" s="16">
        <f t="shared" si="4"/>
        <v>5000</v>
      </c>
      <c r="H135" s="17">
        <f t="shared" si="5"/>
        <v>2.1276595744680833</v>
      </c>
    </row>
    <row r="136" spans="1:8" ht="19.5" customHeight="1">
      <c r="A136" s="15">
        <v>32373</v>
      </c>
      <c r="B136" s="15" t="s">
        <v>85</v>
      </c>
      <c r="C136" s="16">
        <v>234000</v>
      </c>
      <c r="D136" s="16">
        <v>233000</v>
      </c>
      <c r="E136" s="16">
        <v>183462.49</v>
      </c>
      <c r="F136" s="16">
        <v>233000</v>
      </c>
      <c r="G136" s="16">
        <f t="shared" si="4"/>
        <v>0</v>
      </c>
      <c r="H136" s="17">
        <f t="shared" si="5"/>
        <v>0</v>
      </c>
    </row>
    <row r="137" spans="1:9" ht="19.5" customHeight="1">
      <c r="A137" s="15">
        <v>32377</v>
      </c>
      <c r="B137" s="15" t="s">
        <v>86</v>
      </c>
      <c r="C137" s="16">
        <v>20000</v>
      </c>
      <c r="D137" s="16">
        <v>80000</v>
      </c>
      <c r="E137" s="16">
        <v>66070.26</v>
      </c>
      <c r="F137" s="16">
        <v>25000</v>
      </c>
      <c r="G137" s="16">
        <f t="shared" si="4"/>
        <v>-55000</v>
      </c>
      <c r="H137" s="17">
        <f t="shared" si="5"/>
        <v>-68.75</v>
      </c>
      <c r="I137" s="44"/>
    </row>
    <row r="138" spans="1:9" ht="19.5" customHeight="1">
      <c r="A138" s="40">
        <v>32379</v>
      </c>
      <c r="B138" s="40" t="s">
        <v>216</v>
      </c>
      <c r="C138" s="41">
        <f>SUM(C139:C144)</f>
        <v>533900</v>
      </c>
      <c r="D138" s="41">
        <f>SUM(D139:D144)</f>
        <v>485000</v>
      </c>
      <c r="E138" s="41">
        <f>SUM(E139:E144)</f>
        <v>113740</v>
      </c>
      <c r="F138" s="41">
        <f>SUM(F139:F144)</f>
        <v>649550</v>
      </c>
      <c r="G138" s="41">
        <f t="shared" si="4"/>
        <v>164550</v>
      </c>
      <c r="H138" s="42">
        <f t="shared" si="5"/>
        <v>33.927835051546396</v>
      </c>
      <c r="I138" s="44"/>
    </row>
    <row r="139" spans="1:8" ht="19.5" customHeight="1">
      <c r="A139" s="15">
        <v>323791</v>
      </c>
      <c r="B139" s="15" t="s">
        <v>217</v>
      </c>
      <c r="C139" s="16">
        <v>81900</v>
      </c>
      <c r="D139" s="16">
        <v>0</v>
      </c>
      <c r="E139" s="16">
        <v>9320</v>
      </c>
      <c r="F139" s="16">
        <v>198050</v>
      </c>
      <c r="G139" s="16">
        <f t="shared" si="4"/>
        <v>198050</v>
      </c>
      <c r="H139" s="17" t="e">
        <f t="shared" si="5"/>
        <v>#DIV/0!</v>
      </c>
    </row>
    <row r="140" spans="1:8" ht="19.5" customHeight="1">
      <c r="A140" s="15">
        <v>323792</v>
      </c>
      <c r="B140" s="15" t="s">
        <v>87</v>
      </c>
      <c r="C140" s="16">
        <v>58500</v>
      </c>
      <c r="D140" s="16">
        <v>0</v>
      </c>
      <c r="E140" s="16">
        <v>0</v>
      </c>
      <c r="F140" s="16">
        <v>58250</v>
      </c>
      <c r="G140" s="16">
        <f t="shared" si="4"/>
        <v>58250</v>
      </c>
      <c r="H140" s="17" t="e">
        <f t="shared" si="5"/>
        <v>#DIV/0!</v>
      </c>
    </row>
    <row r="141" spans="1:8" ht="19.5" customHeight="1">
      <c r="A141" s="15">
        <v>323793</v>
      </c>
      <c r="B141" s="15" t="s">
        <v>88</v>
      </c>
      <c r="C141" s="16">
        <v>58500</v>
      </c>
      <c r="D141" s="16">
        <v>0</v>
      </c>
      <c r="E141" s="16">
        <v>0</v>
      </c>
      <c r="F141" s="16">
        <v>58250</v>
      </c>
      <c r="G141" s="16">
        <f t="shared" si="4"/>
        <v>58250</v>
      </c>
      <c r="H141" s="17" t="e">
        <f t="shared" si="5"/>
        <v>#DIV/0!</v>
      </c>
    </row>
    <row r="142" spans="1:8" ht="19.5" customHeight="1">
      <c r="A142" s="15">
        <v>323795</v>
      </c>
      <c r="B142" s="15" t="s">
        <v>89</v>
      </c>
      <c r="C142" s="16">
        <v>35000</v>
      </c>
      <c r="D142" s="16">
        <v>35000</v>
      </c>
      <c r="E142" s="16">
        <v>0</v>
      </c>
      <c r="F142" s="16">
        <v>35000</v>
      </c>
      <c r="G142" s="16">
        <f t="shared" si="4"/>
        <v>0</v>
      </c>
      <c r="H142" s="17">
        <f t="shared" si="5"/>
        <v>0</v>
      </c>
    </row>
    <row r="143" spans="1:8" ht="19.5" customHeight="1">
      <c r="A143" s="15">
        <v>323796</v>
      </c>
      <c r="B143" s="15" t="s">
        <v>218</v>
      </c>
      <c r="C143" s="16">
        <v>150000</v>
      </c>
      <c r="D143" s="16">
        <v>150000</v>
      </c>
      <c r="E143" s="16">
        <v>0</v>
      </c>
      <c r="F143" s="16">
        <v>150000</v>
      </c>
      <c r="G143" s="16">
        <f t="shared" si="4"/>
        <v>0</v>
      </c>
      <c r="H143" s="17">
        <f t="shared" si="5"/>
        <v>0</v>
      </c>
    </row>
    <row r="144" spans="1:8" ht="19.5" customHeight="1">
      <c r="A144" s="15">
        <v>323799</v>
      </c>
      <c r="B144" s="15" t="s">
        <v>219</v>
      </c>
      <c r="C144" s="16">
        <v>150000</v>
      </c>
      <c r="D144" s="16">
        <v>300000</v>
      </c>
      <c r="E144" s="16">
        <v>104420</v>
      </c>
      <c r="F144" s="16">
        <v>150000</v>
      </c>
      <c r="G144" s="16">
        <f t="shared" si="4"/>
        <v>-150000</v>
      </c>
      <c r="H144" s="17">
        <f t="shared" si="5"/>
        <v>-50</v>
      </c>
    </row>
    <row r="145" spans="1:8" ht="19.5" customHeight="1">
      <c r="A145" s="37">
        <v>3238</v>
      </c>
      <c r="B145" s="37" t="s">
        <v>90</v>
      </c>
      <c r="C145" s="38">
        <f>SUM(C146:C148)</f>
        <v>1485970</v>
      </c>
      <c r="D145" s="38">
        <f>SUM(D146:D148)</f>
        <v>1471765</v>
      </c>
      <c r="E145" s="38">
        <f>SUM(E146:E148)</f>
        <v>1295328.05</v>
      </c>
      <c r="F145" s="38">
        <f>SUM(F146:F148)</f>
        <v>1680785</v>
      </c>
      <c r="G145" s="38">
        <f t="shared" si="4"/>
        <v>209020</v>
      </c>
      <c r="H145" s="39">
        <f t="shared" si="5"/>
        <v>14.201995563150362</v>
      </c>
    </row>
    <row r="146" spans="1:8" ht="19.5" customHeight="1">
      <c r="A146" s="15">
        <v>32381</v>
      </c>
      <c r="B146" s="15" t="s">
        <v>220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4"/>
        <v>0</v>
      </c>
      <c r="H146" s="17" t="e">
        <f t="shared" si="5"/>
        <v>#DIV/0!</v>
      </c>
    </row>
    <row r="147" spans="1:10" ht="19.5" customHeight="1">
      <c r="A147" s="15">
        <v>32382</v>
      </c>
      <c r="B147" s="15" t="s">
        <v>91</v>
      </c>
      <c r="C147" s="16">
        <v>1076470</v>
      </c>
      <c r="D147" s="16">
        <v>1064015</v>
      </c>
      <c r="E147" s="16">
        <v>925496.06</v>
      </c>
      <c r="F147" s="16">
        <v>1098285</v>
      </c>
      <c r="G147" s="16">
        <f t="shared" si="4"/>
        <v>34270</v>
      </c>
      <c r="H147" s="17">
        <f t="shared" si="5"/>
        <v>3.22081925536763</v>
      </c>
      <c r="J147" s="44"/>
    </row>
    <row r="148" spans="1:10" ht="19.5" customHeight="1">
      <c r="A148" s="15">
        <v>32389</v>
      </c>
      <c r="B148" s="15" t="s">
        <v>92</v>
      </c>
      <c r="C148" s="16">
        <v>409500</v>
      </c>
      <c r="D148" s="16">
        <v>407750</v>
      </c>
      <c r="E148" s="16">
        <v>369831.99</v>
      </c>
      <c r="F148" s="16">
        <f>407750+174750</f>
        <v>582500</v>
      </c>
      <c r="G148" s="16">
        <f t="shared" si="4"/>
        <v>174750</v>
      </c>
      <c r="H148" s="17">
        <f t="shared" si="5"/>
        <v>42.85714285714286</v>
      </c>
      <c r="J148" s="44"/>
    </row>
    <row r="149" spans="1:8" ht="19.5" customHeight="1">
      <c r="A149" s="37">
        <v>3239</v>
      </c>
      <c r="B149" s="37" t="s">
        <v>93</v>
      </c>
      <c r="C149" s="38">
        <f>SUM(C150:C154)</f>
        <v>1786280</v>
      </c>
      <c r="D149" s="38">
        <f>SUM(D150:D154)</f>
        <v>1943860</v>
      </c>
      <c r="E149" s="38">
        <f>SUM(E150:E154)</f>
        <v>1646342.67</v>
      </c>
      <c r="F149" s="38">
        <f>SUM(F150:F154)</f>
        <v>1999760</v>
      </c>
      <c r="G149" s="38">
        <f t="shared" si="4"/>
        <v>55900</v>
      </c>
      <c r="H149" s="39">
        <f t="shared" si="5"/>
        <v>2.875721502577349</v>
      </c>
    </row>
    <row r="150" spans="1:11" ht="19.5" customHeight="1">
      <c r="A150" s="22">
        <v>32391</v>
      </c>
      <c r="B150" s="22" t="s">
        <v>221</v>
      </c>
      <c r="C150" s="16">
        <v>280800</v>
      </c>
      <c r="D150" s="16">
        <v>279600</v>
      </c>
      <c r="E150" s="16">
        <v>213887.69</v>
      </c>
      <c r="F150" s="16">
        <v>326200</v>
      </c>
      <c r="G150" s="16">
        <f t="shared" si="4"/>
        <v>46600</v>
      </c>
      <c r="H150" s="17">
        <f t="shared" si="5"/>
        <v>16.66666666666667</v>
      </c>
      <c r="K150" s="44"/>
    </row>
    <row r="151" spans="1:8" ht="19.5" customHeight="1">
      <c r="A151" s="15">
        <v>32394</v>
      </c>
      <c r="B151" s="15" t="s">
        <v>94</v>
      </c>
      <c r="C151" s="16">
        <v>50000</v>
      </c>
      <c r="D151" s="16">
        <v>40000</v>
      </c>
      <c r="E151" s="16">
        <v>32642.51</v>
      </c>
      <c r="F151" s="16">
        <v>40000</v>
      </c>
      <c r="G151" s="16">
        <f t="shared" si="4"/>
        <v>0</v>
      </c>
      <c r="H151" s="17">
        <f t="shared" si="5"/>
        <v>0</v>
      </c>
    </row>
    <row r="152" spans="1:12" ht="19.5" customHeight="1">
      <c r="A152" s="15">
        <v>32395</v>
      </c>
      <c r="B152" s="15" t="s">
        <v>95</v>
      </c>
      <c r="C152" s="16">
        <v>754650</v>
      </c>
      <c r="D152" s="16">
        <v>751425</v>
      </c>
      <c r="E152" s="16">
        <v>630089.97</v>
      </c>
      <c r="F152" s="16">
        <v>751425</v>
      </c>
      <c r="G152" s="16">
        <f t="shared" si="4"/>
        <v>0</v>
      </c>
      <c r="H152" s="17">
        <f t="shared" si="5"/>
        <v>0</v>
      </c>
      <c r="L152" s="44"/>
    </row>
    <row r="153" spans="1:11" s="44" customFormat="1" ht="19.5" customHeight="1">
      <c r="A153" s="15">
        <v>32396</v>
      </c>
      <c r="B153" s="15" t="s">
        <v>96</v>
      </c>
      <c r="C153" s="16">
        <v>409500</v>
      </c>
      <c r="D153" s="16">
        <v>407750</v>
      </c>
      <c r="E153" s="16">
        <v>374365.55</v>
      </c>
      <c r="F153" s="16">
        <v>407750</v>
      </c>
      <c r="G153" s="16">
        <f t="shared" si="4"/>
        <v>0</v>
      </c>
      <c r="H153" s="17">
        <f t="shared" si="5"/>
        <v>0</v>
      </c>
      <c r="I153" s="23"/>
      <c r="J153" s="23"/>
      <c r="K153" s="23"/>
    </row>
    <row r="154" spans="1:12" s="44" customFormat="1" ht="19.5" customHeight="1">
      <c r="A154" s="15">
        <v>32399</v>
      </c>
      <c r="B154" s="15" t="s">
        <v>222</v>
      </c>
      <c r="C154" s="16">
        <v>291330</v>
      </c>
      <c r="D154" s="16">
        <v>465085</v>
      </c>
      <c r="E154" s="16">
        <v>395356.95</v>
      </c>
      <c r="F154" s="16">
        <v>474385</v>
      </c>
      <c r="G154" s="16">
        <f t="shared" si="4"/>
        <v>9300</v>
      </c>
      <c r="H154" s="17">
        <f t="shared" si="5"/>
        <v>1.9996344754184605</v>
      </c>
      <c r="I154" s="23"/>
      <c r="J154" s="23"/>
      <c r="K154" s="23"/>
      <c r="L154" s="23"/>
    </row>
    <row r="155" spans="1:8" ht="19.5" customHeight="1">
      <c r="A155" s="34">
        <v>324</v>
      </c>
      <c r="B155" s="34" t="s">
        <v>123</v>
      </c>
      <c r="C155" s="35">
        <f>C156</f>
        <v>150000</v>
      </c>
      <c r="D155" s="35">
        <f>D156</f>
        <v>256000</v>
      </c>
      <c r="E155" s="35">
        <f>E156</f>
        <v>193013.89</v>
      </c>
      <c r="F155" s="35">
        <f>F156</f>
        <v>230000</v>
      </c>
      <c r="G155" s="35">
        <f t="shared" si="4"/>
        <v>-26000</v>
      </c>
      <c r="H155" s="36">
        <f t="shared" si="5"/>
        <v>-10.15625</v>
      </c>
    </row>
    <row r="156" spans="1:8" ht="19.5" customHeight="1">
      <c r="A156" s="37">
        <v>3241</v>
      </c>
      <c r="B156" s="37" t="s">
        <v>123</v>
      </c>
      <c r="C156" s="38">
        <f>SUM(C157:C159)</f>
        <v>150000</v>
      </c>
      <c r="D156" s="38">
        <f>SUM(D157:D159)</f>
        <v>256000</v>
      </c>
      <c r="E156" s="38">
        <f>SUM(E157:E159)</f>
        <v>193013.89</v>
      </c>
      <c r="F156" s="38">
        <f>SUM(F157:F159)</f>
        <v>230000</v>
      </c>
      <c r="G156" s="38">
        <f t="shared" si="4"/>
        <v>-26000</v>
      </c>
      <c r="H156" s="39">
        <f t="shared" si="5"/>
        <v>-10.15625</v>
      </c>
    </row>
    <row r="157" spans="1:8" ht="19.5" customHeight="1">
      <c r="A157" s="15">
        <v>32411</v>
      </c>
      <c r="B157" s="15" t="s">
        <v>223</v>
      </c>
      <c r="C157" s="16">
        <v>0</v>
      </c>
      <c r="D157" s="16">
        <v>0</v>
      </c>
      <c r="E157" s="16">
        <v>0</v>
      </c>
      <c r="F157" s="16">
        <v>0</v>
      </c>
      <c r="G157" s="16">
        <f t="shared" si="4"/>
        <v>0</v>
      </c>
      <c r="H157" s="17" t="e">
        <f t="shared" si="5"/>
        <v>#DIV/0!</v>
      </c>
    </row>
    <row r="158" spans="1:8" ht="19.5" customHeight="1">
      <c r="A158" s="15">
        <v>32412</v>
      </c>
      <c r="B158" s="15" t="s">
        <v>224</v>
      </c>
      <c r="C158" s="16">
        <v>150000</v>
      </c>
      <c r="D158" s="16">
        <v>245000</v>
      </c>
      <c r="E158" s="16">
        <v>182658.6</v>
      </c>
      <c r="F158" s="16">
        <v>220000</v>
      </c>
      <c r="G158" s="16">
        <f t="shared" si="4"/>
        <v>-25000</v>
      </c>
      <c r="H158" s="17">
        <f t="shared" si="5"/>
        <v>-10.204081632653057</v>
      </c>
    </row>
    <row r="159" spans="1:8" ht="19.5" customHeight="1">
      <c r="A159" s="15">
        <v>324121</v>
      </c>
      <c r="B159" s="15" t="s">
        <v>225</v>
      </c>
      <c r="C159" s="16">
        <v>0</v>
      </c>
      <c r="D159" s="16">
        <v>11000</v>
      </c>
      <c r="E159" s="16">
        <v>10355.29</v>
      </c>
      <c r="F159" s="16">
        <v>10000</v>
      </c>
      <c r="G159" s="16">
        <f t="shared" si="4"/>
        <v>-1000</v>
      </c>
      <c r="H159" s="17">
        <f t="shared" si="5"/>
        <v>-9.090909090909093</v>
      </c>
    </row>
    <row r="160" spans="1:8" ht="19.5" customHeight="1">
      <c r="A160" s="34">
        <v>329</v>
      </c>
      <c r="B160" s="34" t="s">
        <v>97</v>
      </c>
      <c r="C160" s="35">
        <f>C161+C164+C169+C171+C175+C181+C183</f>
        <v>1517500</v>
      </c>
      <c r="D160" s="35">
        <f>D161+D164+D169+D171+D175+D181+D183</f>
        <v>1641250</v>
      </c>
      <c r="E160" s="35">
        <f>E161+E164+E169+E171+E175+E181+E183</f>
        <v>1159583.21</v>
      </c>
      <c r="F160" s="35">
        <f>F161+F164+F169+F171+F175+F181+F183</f>
        <v>1548750</v>
      </c>
      <c r="G160" s="35">
        <f t="shared" si="4"/>
        <v>-92500</v>
      </c>
      <c r="H160" s="36">
        <f t="shared" si="5"/>
        <v>-5.635948210205626</v>
      </c>
    </row>
    <row r="161" spans="1:8" ht="19.5" customHeight="1">
      <c r="A161" s="37">
        <v>3291</v>
      </c>
      <c r="B161" s="37" t="s">
        <v>226</v>
      </c>
      <c r="C161" s="38">
        <f>SUM(C162:C163)</f>
        <v>290000</v>
      </c>
      <c r="D161" s="38">
        <f>SUM(D162:D163)</f>
        <v>80000</v>
      </c>
      <c r="E161" s="38">
        <f>SUM(E162:E163)</f>
        <v>60992.18</v>
      </c>
      <c r="F161" s="38">
        <f>SUM(F162:F163)</f>
        <v>70000</v>
      </c>
      <c r="G161" s="38">
        <f t="shared" si="4"/>
        <v>-10000</v>
      </c>
      <c r="H161" s="39">
        <f t="shared" si="5"/>
        <v>-12.5</v>
      </c>
    </row>
    <row r="162" spans="1:8" ht="19.5" customHeight="1">
      <c r="A162" s="15">
        <v>32911</v>
      </c>
      <c r="B162" s="15" t="s">
        <v>227</v>
      </c>
      <c r="C162" s="16">
        <v>90000</v>
      </c>
      <c r="D162" s="16">
        <v>80000</v>
      </c>
      <c r="E162" s="16">
        <v>60992.18</v>
      </c>
      <c r="F162" s="16">
        <v>70000</v>
      </c>
      <c r="G162" s="16">
        <f t="shared" si="4"/>
        <v>-10000</v>
      </c>
      <c r="H162" s="17">
        <f t="shared" si="5"/>
        <v>-12.5</v>
      </c>
    </row>
    <row r="163" spans="1:8" ht="19.5" customHeight="1">
      <c r="A163" s="15">
        <v>32912</v>
      </c>
      <c r="B163" s="15" t="s">
        <v>98</v>
      </c>
      <c r="C163" s="16">
        <v>200000</v>
      </c>
      <c r="D163" s="16">
        <v>0</v>
      </c>
      <c r="E163" s="16">
        <v>0</v>
      </c>
      <c r="F163" s="16">
        <v>0</v>
      </c>
      <c r="G163" s="16">
        <f t="shared" si="4"/>
        <v>0</v>
      </c>
      <c r="H163" s="17" t="e">
        <f t="shared" si="5"/>
        <v>#DIV/0!</v>
      </c>
    </row>
    <row r="164" spans="1:8" ht="19.5" customHeight="1">
      <c r="A164" s="37">
        <v>3292</v>
      </c>
      <c r="B164" s="37" t="s">
        <v>99</v>
      </c>
      <c r="C164" s="38">
        <f>SUM(C165:C168)</f>
        <v>500000</v>
      </c>
      <c r="D164" s="38">
        <f>SUM(D165:D168)</f>
        <v>650000</v>
      </c>
      <c r="E164" s="38">
        <f>SUM(E165:E168)</f>
        <v>394599.74</v>
      </c>
      <c r="F164" s="38">
        <f>SUM(F165:F168)</f>
        <v>650000</v>
      </c>
      <c r="G164" s="38">
        <f t="shared" si="4"/>
        <v>0</v>
      </c>
      <c r="H164" s="39">
        <f t="shared" si="5"/>
        <v>0</v>
      </c>
    </row>
    <row r="165" spans="1:8" ht="19.5" customHeight="1">
      <c r="A165" s="15">
        <v>32921</v>
      </c>
      <c r="B165" s="15" t="s">
        <v>228</v>
      </c>
      <c r="C165" s="16">
        <v>125000</v>
      </c>
      <c r="D165" s="16">
        <v>125000</v>
      </c>
      <c r="E165" s="16">
        <v>89188.19</v>
      </c>
      <c r="F165" s="16">
        <v>125000</v>
      </c>
      <c r="G165" s="16">
        <f t="shared" si="4"/>
        <v>0</v>
      </c>
      <c r="H165" s="17">
        <f t="shared" si="5"/>
        <v>0</v>
      </c>
    </row>
    <row r="166" spans="1:8" ht="19.5" customHeight="1">
      <c r="A166" s="15">
        <v>32922</v>
      </c>
      <c r="B166" s="15" t="s">
        <v>229</v>
      </c>
      <c r="C166" s="16">
        <v>125000</v>
      </c>
      <c r="D166" s="16">
        <v>275000</v>
      </c>
      <c r="E166" s="16">
        <v>99360.27</v>
      </c>
      <c r="F166" s="16">
        <v>275000</v>
      </c>
      <c r="G166" s="16">
        <f t="shared" si="4"/>
        <v>0</v>
      </c>
      <c r="H166" s="17">
        <f t="shared" si="5"/>
        <v>0</v>
      </c>
    </row>
    <row r="167" spans="1:8" ht="19.5" customHeight="1">
      <c r="A167" s="15">
        <v>32923</v>
      </c>
      <c r="B167" s="15" t="s">
        <v>230</v>
      </c>
      <c r="C167" s="16">
        <v>70000</v>
      </c>
      <c r="D167" s="16">
        <v>70000</v>
      </c>
      <c r="E167" s="16">
        <v>40254.92</v>
      </c>
      <c r="F167" s="16">
        <v>70000</v>
      </c>
      <c r="G167" s="16">
        <f t="shared" si="4"/>
        <v>0</v>
      </c>
      <c r="H167" s="17">
        <f t="shared" si="5"/>
        <v>0</v>
      </c>
    </row>
    <row r="168" spans="1:8" ht="19.5" customHeight="1">
      <c r="A168" s="15">
        <v>32924</v>
      </c>
      <c r="B168" s="15" t="s">
        <v>231</v>
      </c>
      <c r="C168" s="16">
        <v>180000</v>
      </c>
      <c r="D168" s="16">
        <v>180000</v>
      </c>
      <c r="E168" s="16">
        <v>165796.36</v>
      </c>
      <c r="F168" s="16">
        <v>180000</v>
      </c>
      <c r="G168" s="16">
        <f t="shared" si="4"/>
        <v>0</v>
      </c>
      <c r="H168" s="17">
        <f t="shared" si="5"/>
        <v>0</v>
      </c>
    </row>
    <row r="169" spans="1:8" ht="19.5" customHeight="1">
      <c r="A169" s="37">
        <v>3293</v>
      </c>
      <c r="B169" s="37" t="s">
        <v>100</v>
      </c>
      <c r="C169" s="38">
        <f>C170</f>
        <v>292500</v>
      </c>
      <c r="D169" s="38">
        <f>D170</f>
        <v>291250</v>
      </c>
      <c r="E169" s="38">
        <f>E170</f>
        <v>180954.33</v>
      </c>
      <c r="F169" s="38">
        <f>F170</f>
        <v>291250</v>
      </c>
      <c r="G169" s="38">
        <f t="shared" si="4"/>
        <v>0</v>
      </c>
      <c r="H169" s="39">
        <f t="shared" si="5"/>
        <v>0</v>
      </c>
    </row>
    <row r="170" spans="1:8" ht="19.5" customHeight="1">
      <c r="A170" s="15">
        <v>32931</v>
      </c>
      <c r="B170" s="15" t="s">
        <v>100</v>
      </c>
      <c r="C170" s="16">
        <v>292500</v>
      </c>
      <c r="D170" s="16">
        <v>291250</v>
      </c>
      <c r="E170" s="16">
        <v>180954.33</v>
      </c>
      <c r="F170" s="16">
        <v>291250</v>
      </c>
      <c r="G170" s="16">
        <f t="shared" si="4"/>
        <v>0</v>
      </c>
      <c r="H170" s="17">
        <f t="shared" si="5"/>
        <v>0</v>
      </c>
    </row>
    <row r="171" spans="1:8" ht="19.5" customHeight="1">
      <c r="A171" s="37">
        <v>3294</v>
      </c>
      <c r="B171" s="37" t="s">
        <v>232</v>
      </c>
      <c r="C171" s="38">
        <f>SUM(C172:C174)</f>
        <v>60000</v>
      </c>
      <c r="D171" s="38">
        <f>SUM(D172:D174)</f>
        <v>80000</v>
      </c>
      <c r="E171" s="38">
        <f>SUM(E172:E174)</f>
        <v>66667.95</v>
      </c>
      <c r="F171" s="38">
        <f>SUM(F172:F174)</f>
        <v>80000</v>
      </c>
      <c r="G171" s="38">
        <f t="shared" si="4"/>
        <v>0</v>
      </c>
      <c r="H171" s="39">
        <f t="shared" si="5"/>
        <v>0</v>
      </c>
    </row>
    <row r="172" spans="1:8" ht="19.5" customHeight="1">
      <c r="A172" s="15">
        <v>32941</v>
      </c>
      <c r="B172" s="15" t="s">
        <v>101</v>
      </c>
      <c r="C172" s="16">
        <v>30000</v>
      </c>
      <c r="D172" s="16">
        <v>45000</v>
      </c>
      <c r="E172" s="16">
        <v>40278.31</v>
      </c>
      <c r="F172" s="16">
        <v>45000</v>
      </c>
      <c r="G172" s="16">
        <f t="shared" si="4"/>
        <v>0</v>
      </c>
      <c r="H172" s="17">
        <f t="shared" si="5"/>
        <v>0</v>
      </c>
    </row>
    <row r="173" spans="1:8" ht="19.5" customHeight="1">
      <c r="A173" s="15">
        <v>32942</v>
      </c>
      <c r="B173" s="15" t="s">
        <v>102</v>
      </c>
      <c r="C173" s="16">
        <v>20000</v>
      </c>
      <c r="D173" s="16">
        <v>5000</v>
      </c>
      <c r="E173" s="16">
        <v>1659.73</v>
      </c>
      <c r="F173" s="16">
        <v>5000</v>
      </c>
      <c r="G173" s="16">
        <f t="shared" si="4"/>
        <v>0</v>
      </c>
      <c r="H173" s="17">
        <f t="shared" si="5"/>
        <v>0</v>
      </c>
    </row>
    <row r="174" spans="1:9" ht="19.5" customHeight="1">
      <c r="A174" s="15">
        <v>32943</v>
      </c>
      <c r="B174" s="15" t="s">
        <v>148</v>
      </c>
      <c r="C174" s="16">
        <v>10000</v>
      </c>
      <c r="D174" s="16">
        <v>30000</v>
      </c>
      <c r="E174" s="16">
        <v>24729.91</v>
      </c>
      <c r="F174" s="16">
        <v>30000</v>
      </c>
      <c r="G174" s="16">
        <f t="shared" si="4"/>
        <v>0</v>
      </c>
      <c r="H174" s="17">
        <f t="shared" si="5"/>
        <v>0</v>
      </c>
      <c r="I174" s="45"/>
    </row>
    <row r="175" spans="1:9" ht="19.5" customHeight="1">
      <c r="A175" s="37">
        <v>3295</v>
      </c>
      <c r="B175" s="37" t="s">
        <v>103</v>
      </c>
      <c r="C175" s="38">
        <f>SUM(C176:C180)</f>
        <v>65000</v>
      </c>
      <c r="D175" s="38">
        <f>SUM(D176:D180)</f>
        <v>130000</v>
      </c>
      <c r="E175" s="38">
        <f>SUM(E176:E180)</f>
        <v>104236.62</v>
      </c>
      <c r="F175" s="38">
        <f>SUM(F176:F180)</f>
        <v>135000</v>
      </c>
      <c r="G175" s="38">
        <f t="shared" si="4"/>
        <v>5000</v>
      </c>
      <c r="H175" s="39">
        <f t="shared" si="5"/>
        <v>3.846153846153854</v>
      </c>
      <c r="I175" s="45"/>
    </row>
    <row r="176" spans="1:9" ht="19.5" customHeight="1">
      <c r="A176" s="15">
        <v>32951</v>
      </c>
      <c r="B176" s="15" t="s">
        <v>233</v>
      </c>
      <c r="C176" s="16">
        <v>20000</v>
      </c>
      <c r="D176" s="16">
        <v>10000</v>
      </c>
      <c r="E176" s="16">
        <v>1075.25</v>
      </c>
      <c r="F176" s="16">
        <v>10000</v>
      </c>
      <c r="G176" s="16">
        <f t="shared" si="4"/>
        <v>0</v>
      </c>
      <c r="H176" s="17">
        <f t="shared" si="5"/>
        <v>0</v>
      </c>
      <c r="I176" s="45"/>
    </row>
    <row r="177" spans="1:8" ht="19.5" customHeight="1">
      <c r="A177" s="15">
        <v>32952</v>
      </c>
      <c r="B177" s="15" t="s">
        <v>234</v>
      </c>
      <c r="C177" s="16">
        <v>10000</v>
      </c>
      <c r="D177" s="16">
        <v>25000</v>
      </c>
      <c r="E177" s="16">
        <v>16513.31</v>
      </c>
      <c r="F177" s="16">
        <v>25000</v>
      </c>
      <c r="G177" s="16">
        <f t="shared" si="4"/>
        <v>0</v>
      </c>
      <c r="H177" s="17">
        <f t="shared" si="5"/>
        <v>0</v>
      </c>
    </row>
    <row r="178" spans="1:8" ht="19.5" customHeight="1">
      <c r="A178" s="15">
        <v>32953</v>
      </c>
      <c r="B178" s="15" t="s">
        <v>235</v>
      </c>
      <c r="C178" s="16">
        <v>35000</v>
      </c>
      <c r="D178" s="16">
        <v>35000</v>
      </c>
      <c r="E178" s="16">
        <v>28245.26</v>
      </c>
      <c r="F178" s="16">
        <v>35000</v>
      </c>
      <c r="G178" s="16">
        <f t="shared" si="4"/>
        <v>0</v>
      </c>
      <c r="H178" s="17">
        <f t="shared" si="5"/>
        <v>0</v>
      </c>
    </row>
    <row r="179" spans="1:8" ht="19.5" customHeight="1">
      <c r="A179" s="15">
        <v>32955</v>
      </c>
      <c r="B179" s="15" t="s">
        <v>243</v>
      </c>
      <c r="C179" s="16">
        <v>0</v>
      </c>
      <c r="D179" s="16">
        <v>60000</v>
      </c>
      <c r="E179" s="16">
        <v>54802.8</v>
      </c>
      <c r="F179" s="16">
        <v>60000</v>
      </c>
      <c r="G179" s="16">
        <f t="shared" si="4"/>
        <v>0</v>
      </c>
      <c r="H179" s="17">
        <f t="shared" si="5"/>
        <v>0</v>
      </c>
    </row>
    <row r="180" spans="1:8" ht="19.5" customHeight="1">
      <c r="A180" s="15">
        <v>32959</v>
      </c>
      <c r="B180" s="15" t="s">
        <v>262</v>
      </c>
      <c r="C180" s="16">
        <v>0</v>
      </c>
      <c r="D180" s="16">
        <v>0</v>
      </c>
      <c r="E180" s="16">
        <v>3600</v>
      </c>
      <c r="F180" s="16">
        <v>5000</v>
      </c>
      <c r="G180" s="16">
        <f t="shared" si="4"/>
        <v>5000</v>
      </c>
      <c r="H180" s="17" t="e">
        <f t="shared" si="5"/>
        <v>#DIV/0!</v>
      </c>
    </row>
    <row r="181" spans="1:8" ht="19.5" customHeight="1">
      <c r="A181" s="37">
        <v>3296</v>
      </c>
      <c r="B181" s="37" t="s">
        <v>143</v>
      </c>
      <c r="C181" s="38">
        <f>C182</f>
        <v>0</v>
      </c>
      <c r="D181" s="38">
        <f>D182</f>
        <v>0</v>
      </c>
      <c r="E181" s="38">
        <f>E182</f>
        <v>0</v>
      </c>
      <c r="F181" s="38">
        <f>F182</f>
        <v>0</v>
      </c>
      <c r="G181" s="38">
        <f t="shared" si="4"/>
        <v>0</v>
      </c>
      <c r="H181" s="39" t="e">
        <f t="shared" si="5"/>
        <v>#DIV/0!</v>
      </c>
    </row>
    <row r="182" spans="1:8" ht="19.5" customHeight="1">
      <c r="A182" s="15">
        <v>32961</v>
      </c>
      <c r="B182" s="15" t="s">
        <v>143</v>
      </c>
      <c r="C182" s="16">
        <v>0</v>
      </c>
      <c r="D182" s="16">
        <v>0</v>
      </c>
      <c r="E182" s="16">
        <v>0</v>
      </c>
      <c r="F182" s="16">
        <v>0</v>
      </c>
      <c r="G182" s="16">
        <f t="shared" si="4"/>
        <v>0</v>
      </c>
      <c r="H182" s="17" t="e">
        <f t="shared" si="5"/>
        <v>#DIV/0!</v>
      </c>
    </row>
    <row r="183" spans="1:8" ht="19.5" customHeight="1">
      <c r="A183" s="37">
        <v>3299</v>
      </c>
      <c r="B183" s="37" t="s">
        <v>97</v>
      </c>
      <c r="C183" s="38">
        <f>SUM(C184:C185)</f>
        <v>310000</v>
      </c>
      <c r="D183" s="38">
        <f>SUM(D184:D185)</f>
        <v>410000</v>
      </c>
      <c r="E183" s="38">
        <f>SUM(E184:E185)</f>
        <v>352132.39</v>
      </c>
      <c r="F183" s="38">
        <f>SUM(F184:F185)</f>
        <v>322500</v>
      </c>
      <c r="G183" s="38">
        <f t="shared" si="4"/>
        <v>-87500</v>
      </c>
      <c r="H183" s="39">
        <f t="shared" si="5"/>
        <v>-21.34146341463415</v>
      </c>
    </row>
    <row r="184" spans="1:8" ht="19.5" customHeight="1">
      <c r="A184" s="15">
        <v>32991</v>
      </c>
      <c r="B184" s="15" t="s">
        <v>236</v>
      </c>
      <c r="C184" s="16">
        <v>10000</v>
      </c>
      <c r="D184" s="16">
        <v>10000</v>
      </c>
      <c r="E184" s="16">
        <v>5600</v>
      </c>
      <c r="F184" s="16">
        <v>10000</v>
      </c>
      <c r="G184" s="16">
        <f t="shared" si="4"/>
        <v>0</v>
      </c>
      <c r="H184" s="17">
        <f t="shared" si="5"/>
        <v>0</v>
      </c>
    </row>
    <row r="185" spans="1:8" ht="19.5" customHeight="1">
      <c r="A185" s="15">
        <v>32999</v>
      </c>
      <c r="B185" s="15" t="s">
        <v>97</v>
      </c>
      <c r="C185" s="16">
        <v>300000</v>
      </c>
      <c r="D185" s="16">
        <v>400000</v>
      </c>
      <c r="E185" s="16">
        <v>346532.39</v>
      </c>
      <c r="F185" s="16">
        <v>312500</v>
      </c>
      <c r="G185" s="16">
        <f t="shared" si="4"/>
        <v>-87500</v>
      </c>
      <c r="H185" s="17">
        <f t="shared" si="5"/>
        <v>-21.875</v>
      </c>
    </row>
    <row r="186" spans="1:8" ht="19.5" customHeight="1">
      <c r="A186" s="31">
        <v>34</v>
      </c>
      <c r="B186" s="31" t="s">
        <v>104</v>
      </c>
      <c r="C186" s="32">
        <f>C187</f>
        <v>150000</v>
      </c>
      <c r="D186" s="32">
        <f>D187</f>
        <v>190000</v>
      </c>
      <c r="E186" s="32">
        <f>E187</f>
        <v>161996.02</v>
      </c>
      <c r="F186" s="32">
        <f>F187</f>
        <v>190000</v>
      </c>
      <c r="G186" s="32">
        <f t="shared" si="4"/>
        <v>0</v>
      </c>
      <c r="H186" s="33">
        <f t="shared" si="5"/>
        <v>0</v>
      </c>
    </row>
    <row r="187" spans="1:8" ht="19.5" customHeight="1">
      <c r="A187" s="34">
        <v>343</v>
      </c>
      <c r="B187" s="34" t="s">
        <v>105</v>
      </c>
      <c r="C187" s="35">
        <f>C188+C191+C193</f>
        <v>150000</v>
      </c>
      <c r="D187" s="35">
        <f>D188+D191+D193</f>
        <v>190000</v>
      </c>
      <c r="E187" s="35">
        <f>E188+E191+E193</f>
        <v>161996.02</v>
      </c>
      <c r="F187" s="35">
        <f>F188+F191+F193</f>
        <v>190000</v>
      </c>
      <c r="G187" s="35">
        <f t="shared" si="4"/>
        <v>0</v>
      </c>
      <c r="H187" s="36">
        <f t="shared" si="5"/>
        <v>0</v>
      </c>
    </row>
    <row r="188" spans="1:8" ht="19.5" customHeight="1">
      <c r="A188" s="37">
        <v>3431</v>
      </c>
      <c r="B188" s="37" t="s">
        <v>106</v>
      </c>
      <c r="C188" s="38">
        <f>SUM(C189:C190)</f>
        <v>150000</v>
      </c>
      <c r="D188" s="38">
        <f>SUM(D189:D190)</f>
        <v>180000</v>
      </c>
      <c r="E188" s="38">
        <f>SUM(E189:E190)</f>
        <v>153428.06</v>
      </c>
      <c r="F188" s="38">
        <f>SUM(F189:F190)</f>
        <v>180000</v>
      </c>
      <c r="G188" s="38">
        <f t="shared" si="4"/>
        <v>0</v>
      </c>
      <c r="H188" s="39">
        <f t="shared" si="5"/>
        <v>0</v>
      </c>
    </row>
    <row r="189" spans="1:10" ht="19.5" customHeight="1">
      <c r="A189" s="15">
        <v>34311</v>
      </c>
      <c r="B189" s="15" t="s">
        <v>107</v>
      </c>
      <c r="C189" s="16">
        <v>60000</v>
      </c>
      <c r="D189" s="16">
        <v>90000</v>
      </c>
      <c r="E189" s="16">
        <v>75814.68</v>
      </c>
      <c r="F189" s="16">
        <v>90000</v>
      </c>
      <c r="G189" s="16">
        <f t="shared" si="4"/>
        <v>0</v>
      </c>
      <c r="H189" s="17">
        <f t="shared" si="5"/>
        <v>0</v>
      </c>
      <c r="J189" s="45"/>
    </row>
    <row r="190" spans="1:10" ht="19.5" customHeight="1">
      <c r="A190" s="15">
        <v>34312</v>
      </c>
      <c r="B190" s="15" t="s">
        <v>108</v>
      </c>
      <c r="C190" s="16">
        <v>90000</v>
      </c>
      <c r="D190" s="16">
        <v>90000</v>
      </c>
      <c r="E190" s="16">
        <v>77613.38</v>
      </c>
      <c r="F190" s="16">
        <v>90000</v>
      </c>
      <c r="G190" s="16">
        <f t="shared" si="4"/>
        <v>0</v>
      </c>
      <c r="H190" s="17">
        <f t="shared" si="5"/>
        <v>0</v>
      </c>
      <c r="J190" s="45"/>
    </row>
    <row r="191" spans="1:10" ht="19.5" customHeight="1">
      <c r="A191" s="37">
        <v>3432</v>
      </c>
      <c r="B191" s="37" t="s">
        <v>246</v>
      </c>
      <c r="C191" s="38">
        <f>C192</f>
        <v>0</v>
      </c>
      <c r="D191" s="38">
        <f>D192</f>
        <v>1000</v>
      </c>
      <c r="E191" s="38">
        <f>E192</f>
        <v>603.61</v>
      </c>
      <c r="F191" s="38">
        <f>F192</f>
        <v>1000</v>
      </c>
      <c r="G191" s="38">
        <f t="shared" si="4"/>
        <v>0</v>
      </c>
      <c r="H191" s="39">
        <f t="shared" si="5"/>
        <v>0</v>
      </c>
      <c r="J191" s="45"/>
    </row>
    <row r="192" spans="1:11" ht="19.5" customHeight="1">
      <c r="A192" s="15">
        <v>34321</v>
      </c>
      <c r="B192" s="15" t="s">
        <v>247</v>
      </c>
      <c r="C192" s="16">
        <v>0</v>
      </c>
      <c r="D192" s="16">
        <v>1000</v>
      </c>
      <c r="E192" s="16">
        <v>603.61</v>
      </c>
      <c r="F192" s="16">
        <v>1000</v>
      </c>
      <c r="G192" s="16">
        <f t="shared" si="4"/>
        <v>0</v>
      </c>
      <c r="H192" s="17">
        <f t="shared" si="5"/>
        <v>0</v>
      </c>
      <c r="K192" s="45"/>
    </row>
    <row r="193" spans="1:11" ht="19.5" customHeight="1">
      <c r="A193" s="37">
        <v>3433</v>
      </c>
      <c r="B193" s="37" t="s">
        <v>109</v>
      </c>
      <c r="C193" s="38">
        <f>SUM(C194:C195)</f>
        <v>0</v>
      </c>
      <c r="D193" s="38">
        <f>SUM(D194:D195)</f>
        <v>9000</v>
      </c>
      <c r="E193" s="38">
        <f>SUM(E194:E195)</f>
        <v>7964.35</v>
      </c>
      <c r="F193" s="38">
        <f>SUM(F194:F195)</f>
        <v>9000</v>
      </c>
      <c r="G193" s="38">
        <f t="shared" si="4"/>
        <v>0</v>
      </c>
      <c r="H193" s="39">
        <f t="shared" si="5"/>
        <v>0</v>
      </c>
      <c r="K193" s="45"/>
    </row>
    <row r="194" spans="1:11" ht="19.5" customHeight="1">
      <c r="A194" s="15">
        <v>34333</v>
      </c>
      <c r="B194" s="15" t="s">
        <v>237</v>
      </c>
      <c r="C194" s="16">
        <v>0</v>
      </c>
      <c r="D194" s="16">
        <v>8500</v>
      </c>
      <c r="E194" s="16">
        <v>7964.35</v>
      </c>
      <c r="F194" s="16">
        <v>8500</v>
      </c>
      <c r="G194" s="16">
        <f t="shared" si="4"/>
        <v>0</v>
      </c>
      <c r="H194" s="17">
        <f t="shared" si="5"/>
        <v>0</v>
      </c>
      <c r="K194" s="45"/>
    </row>
    <row r="195" spans="1:12" ht="19.5" customHeight="1">
      <c r="A195" s="15">
        <v>34339</v>
      </c>
      <c r="B195" s="15" t="s">
        <v>238</v>
      </c>
      <c r="C195" s="16">
        <v>0</v>
      </c>
      <c r="D195" s="16">
        <v>500</v>
      </c>
      <c r="E195" s="16">
        <v>0</v>
      </c>
      <c r="F195" s="16">
        <v>500</v>
      </c>
      <c r="G195" s="16">
        <f aca="true" t="shared" si="6" ref="G195:G200">F195-D195</f>
        <v>0</v>
      </c>
      <c r="H195" s="17">
        <f aca="true" t="shared" si="7" ref="H195:H200">F195/D195*100-100</f>
        <v>0</v>
      </c>
      <c r="L195" s="45"/>
    </row>
    <row r="196" spans="1:11" s="45" customFormat="1" ht="19.5" customHeight="1">
      <c r="A196" s="46">
        <v>38</v>
      </c>
      <c r="B196" s="46" t="s">
        <v>248</v>
      </c>
      <c r="C196" s="46">
        <f aca="true" t="shared" si="8" ref="C196:F197">C197</f>
        <v>0</v>
      </c>
      <c r="D196" s="47">
        <f t="shared" si="8"/>
        <v>23000</v>
      </c>
      <c r="E196" s="47">
        <f t="shared" si="8"/>
        <v>23000</v>
      </c>
      <c r="F196" s="46">
        <f t="shared" si="8"/>
        <v>0</v>
      </c>
      <c r="G196" s="47">
        <f t="shared" si="6"/>
        <v>-23000</v>
      </c>
      <c r="H196" s="48">
        <f t="shared" si="7"/>
        <v>-100</v>
      </c>
      <c r="I196" s="23"/>
      <c r="J196" s="23"/>
      <c r="K196" s="23"/>
    </row>
    <row r="197" spans="1:11" s="45" customFormat="1" ht="19.5" customHeight="1">
      <c r="A197" s="49">
        <v>381</v>
      </c>
      <c r="B197" s="49" t="s">
        <v>134</v>
      </c>
      <c r="C197" s="49">
        <f t="shared" si="8"/>
        <v>0</v>
      </c>
      <c r="D197" s="50">
        <f t="shared" si="8"/>
        <v>23000</v>
      </c>
      <c r="E197" s="50">
        <f t="shared" si="8"/>
        <v>23000</v>
      </c>
      <c r="F197" s="49">
        <f t="shared" si="8"/>
        <v>0</v>
      </c>
      <c r="G197" s="50">
        <f t="shared" si="6"/>
        <v>-23000</v>
      </c>
      <c r="H197" s="51">
        <f t="shared" si="7"/>
        <v>-100</v>
      </c>
      <c r="I197" s="23"/>
      <c r="J197" s="23"/>
      <c r="K197" s="23"/>
    </row>
    <row r="198" spans="1:12" s="45" customFormat="1" ht="19.5" customHeight="1">
      <c r="A198" s="52">
        <v>3811</v>
      </c>
      <c r="B198" s="52" t="s">
        <v>249</v>
      </c>
      <c r="C198" s="52">
        <f>SUM(C199:C200)</f>
        <v>0</v>
      </c>
      <c r="D198" s="53">
        <f>SUM(D199:D200)</f>
        <v>23000</v>
      </c>
      <c r="E198" s="53">
        <f>SUM(E199:E200)</f>
        <v>23000</v>
      </c>
      <c r="F198" s="52">
        <f>SUM(F199:F200)</f>
        <v>0</v>
      </c>
      <c r="G198" s="53">
        <f t="shared" si="6"/>
        <v>-23000</v>
      </c>
      <c r="H198" s="54">
        <f t="shared" si="7"/>
        <v>-100</v>
      </c>
      <c r="I198" s="23"/>
      <c r="J198" s="23"/>
      <c r="K198" s="23"/>
      <c r="L198" s="23"/>
    </row>
    <row r="199" spans="1:8" ht="19.5" customHeight="1">
      <c r="A199" s="15">
        <v>38118</v>
      </c>
      <c r="B199" s="15" t="s">
        <v>250</v>
      </c>
      <c r="C199" s="15">
        <v>0</v>
      </c>
      <c r="D199" s="16">
        <v>11000</v>
      </c>
      <c r="E199" s="16">
        <v>11000</v>
      </c>
      <c r="F199" s="15">
        <v>0</v>
      </c>
      <c r="G199" s="16">
        <f t="shared" si="6"/>
        <v>-11000</v>
      </c>
      <c r="H199" s="17">
        <f t="shared" si="7"/>
        <v>-100</v>
      </c>
    </row>
    <row r="200" spans="1:8" ht="19.5" customHeight="1">
      <c r="A200" s="15">
        <v>38119</v>
      </c>
      <c r="B200" s="15" t="s">
        <v>251</v>
      </c>
      <c r="C200" s="15">
        <v>0</v>
      </c>
      <c r="D200" s="16">
        <v>12000</v>
      </c>
      <c r="E200" s="16">
        <v>12000</v>
      </c>
      <c r="F200" s="15">
        <v>0</v>
      </c>
      <c r="G200" s="16">
        <f t="shared" si="6"/>
        <v>-12000</v>
      </c>
      <c r="H200" s="17">
        <f t="shared" si="7"/>
        <v>-100</v>
      </c>
    </row>
  </sheetData>
  <sheetProtection/>
  <mergeCells count="1">
    <mergeCell ref="A1:H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68" r:id="rId1"/>
  <headerFooter alignWithMargins="0">
    <oddHeader>&amp;LUpravno vijeće
20. prosinca 2017. &amp;CFinancijski plan prihoda i rashoda za 2018. godinu &amp;R4. sjednica
Točka 4.a. dnevnog reda</oddHeader>
    <oddFooter>&amp;LNastavni zavod za javno zdravstvo Dr. "Andrija Štampar"&amp;R&amp;P/&amp;N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H37"/>
  <sheetViews>
    <sheetView workbookViewId="0" topLeftCell="A1">
      <selection activeCell="A1" sqref="A1:H1"/>
    </sheetView>
  </sheetViews>
  <sheetFormatPr defaultColWidth="9.140625" defaultRowHeight="15.75" customHeight="1"/>
  <cols>
    <col min="1" max="1" width="10.7109375" style="1" customWidth="1"/>
    <col min="2" max="2" width="65.7109375" style="1" customWidth="1"/>
    <col min="3" max="5" width="20.7109375" style="1" customWidth="1"/>
    <col min="6" max="8" width="20.7109375" style="5" customWidth="1"/>
    <col min="9" max="16384" width="9.140625" style="1" customWidth="1"/>
  </cols>
  <sheetData>
    <row r="1" spans="1:8" s="23" customFormat="1" ht="24.75" customHeight="1" thickBot="1">
      <c r="A1" s="65" t="s">
        <v>268</v>
      </c>
      <c r="B1" s="65"/>
      <c r="C1" s="65"/>
      <c r="D1" s="65"/>
      <c r="E1" s="65"/>
      <c r="F1" s="65"/>
      <c r="G1" s="65"/>
      <c r="H1" s="65"/>
    </row>
    <row r="2" spans="1:8" s="23" customFormat="1" ht="19.5" customHeight="1" thickTop="1">
      <c r="A2" s="56"/>
      <c r="B2" s="56"/>
      <c r="C2" s="56"/>
      <c r="D2" s="56"/>
      <c r="E2" s="56"/>
      <c r="F2" s="57"/>
      <c r="G2" s="57"/>
      <c r="H2" s="57"/>
    </row>
    <row r="3" spans="1:8" s="23" customFormat="1" ht="25.5">
      <c r="A3" s="19" t="s">
        <v>121</v>
      </c>
      <c r="B3" s="19" t="s">
        <v>152</v>
      </c>
      <c r="C3" s="19" t="s">
        <v>266</v>
      </c>
      <c r="D3" s="19" t="s">
        <v>255</v>
      </c>
      <c r="E3" s="19" t="s">
        <v>256</v>
      </c>
      <c r="F3" s="26" t="s">
        <v>257</v>
      </c>
      <c r="G3" s="26" t="s">
        <v>258</v>
      </c>
      <c r="H3" s="26" t="s">
        <v>259</v>
      </c>
    </row>
    <row r="4" spans="1:8" ht="12" customHeight="1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9">
        <v>6</v>
      </c>
      <c r="G4" s="59">
        <v>7</v>
      </c>
      <c r="H4" s="59">
        <v>8</v>
      </c>
    </row>
    <row r="5" spans="1:8" ht="19.5" customHeight="1">
      <c r="A5" s="28">
        <v>4</v>
      </c>
      <c r="B5" s="28" t="s">
        <v>239</v>
      </c>
      <c r="C5" s="29">
        <f>C6+C10</f>
        <v>2761000</v>
      </c>
      <c r="D5" s="29">
        <f>D6+D10</f>
        <v>7584900</v>
      </c>
      <c r="E5" s="29">
        <f>E6+E10</f>
        <v>2855743.74</v>
      </c>
      <c r="F5" s="29">
        <f>F6+F10</f>
        <v>4833500</v>
      </c>
      <c r="G5" s="29">
        <f>F5-D5</f>
        <v>-2751400</v>
      </c>
      <c r="H5" s="30">
        <f>F5/D5*100-100</f>
        <v>-36.27470368758981</v>
      </c>
    </row>
    <row r="6" spans="1:8" ht="19.5" customHeight="1">
      <c r="A6" s="31">
        <v>41</v>
      </c>
      <c r="B6" s="31" t="s">
        <v>240</v>
      </c>
      <c r="C6" s="32">
        <f aca="true" t="shared" si="0" ref="C6:F8">C7</f>
        <v>526500</v>
      </c>
      <c r="D6" s="32">
        <f t="shared" si="0"/>
        <v>576675</v>
      </c>
      <c r="E6" s="32">
        <f t="shared" si="0"/>
        <v>514619.68</v>
      </c>
      <c r="F6" s="32">
        <f t="shared" si="0"/>
        <v>699000</v>
      </c>
      <c r="G6" s="32">
        <f aca="true" t="shared" si="1" ref="G6:G37">F6-D6</f>
        <v>122325</v>
      </c>
      <c r="H6" s="33">
        <f aca="true" t="shared" si="2" ref="H6:H37">F6/D6*100-100</f>
        <v>21.212121212121218</v>
      </c>
    </row>
    <row r="7" spans="1:8" ht="19.5" customHeight="1">
      <c r="A7" s="34">
        <v>412</v>
      </c>
      <c r="B7" s="34" t="s">
        <v>126</v>
      </c>
      <c r="C7" s="35">
        <f t="shared" si="0"/>
        <v>526500</v>
      </c>
      <c r="D7" s="35">
        <f t="shared" si="0"/>
        <v>576675</v>
      </c>
      <c r="E7" s="35">
        <f t="shared" si="0"/>
        <v>514619.68</v>
      </c>
      <c r="F7" s="35">
        <f t="shared" si="0"/>
        <v>699000</v>
      </c>
      <c r="G7" s="35">
        <f t="shared" si="1"/>
        <v>122325</v>
      </c>
      <c r="H7" s="36">
        <f t="shared" si="2"/>
        <v>21.212121212121218</v>
      </c>
    </row>
    <row r="8" spans="1:8" ht="19.5" customHeight="1">
      <c r="A8" s="37">
        <v>4123</v>
      </c>
      <c r="B8" s="37" t="s">
        <v>127</v>
      </c>
      <c r="C8" s="38">
        <f t="shared" si="0"/>
        <v>526500</v>
      </c>
      <c r="D8" s="38">
        <f t="shared" si="0"/>
        <v>576675</v>
      </c>
      <c r="E8" s="38">
        <f t="shared" si="0"/>
        <v>514619.68</v>
      </c>
      <c r="F8" s="38">
        <f t="shared" si="0"/>
        <v>699000</v>
      </c>
      <c r="G8" s="38">
        <f t="shared" si="1"/>
        <v>122325</v>
      </c>
      <c r="H8" s="39">
        <f t="shared" si="2"/>
        <v>21.212121212121218</v>
      </c>
    </row>
    <row r="9" spans="1:8" ht="19.5" customHeight="1">
      <c r="A9" s="15">
        <v>41231</v>
      </c>
      <c r="B9" s="15" t="s">
        <v>127</v>
      </c>
      <c r="C9" s="16">
        <v>526500</v>
      </c>
      <c r="D9" s="16">
        <v>576675</v>
      </c>
      <c r="E9" s="16">
        <v>514619.68</v>
      </c>
      <c r="F9" s="16">
        <v>699000</v>
      </c>
      <c r="G9" s="16">
        <f t="shared" si="1"/>
        <v>122325</v>
      </c>
      <c r="H9" s="17">
        <f t="shared" si="2"/>
        <v>21.212121212121218</v>
      </c>
    </row>
    <row r="10" spans="1:8" ht="19.5" customHeight="1">
      <c r="A10" s="31">
        <v>42</v>
      </c>
      <c r="B10" s="31" t="s">
        <v>111</v>
      </c>
      <c r="C10" s="32">
        <f>C11+C31+C35</f>
        <v>2234500</v>
      </c>
      <c r="D10" s="32">
        <f>D11+D31+D35</f>
        <v>7008225</v>
      </c>
      <c r="E10" s="32">
        <f>E11+E31+E35</f>
        <v>2341124.06</v>
      </c>
      <c r="F10" s="32">
        <f>F11+F31+F35</f>
        <v>4134500</v>
      </c>
      <c r="G10" s="32">
        <f t="shared" si="1"/>
        <v>-2873725</v>
      </c>
      <c r="H10" s="33">
        <f t="shared" si="2"/>
        <v>-41.005033371502776</v>
      </c>
    </row>
    <row r="11" spans="1:8" ht="19.5" customHeight="1">
      <c r="A11" s="34">
        <v>422</v>
      </c>
      <c r="B11" s="34" t="s">
        <v>112</v>
      </c>
      <c r="C11" s="35">
        <f>C12+C16+C19+C22+C25+C29</f>
        <v>1825000</v>
      </c>
      <c r="D11" s="35">
        <f>D12+D16+D19+D22+D25+D29</f>
        <v>5920725</v>
      </c>
      <c r="E11" s="35">
        <f>E12+E16+E19+E22+E25+E29</f>
        <v>1974952.78</v>
      </c>
      <c r="F11" s="35">
        <f>F12+F16+F19+F22+F25+F29</f>
        <v>4134500</v>
      </c>
      <c r="G11" s="35">
        <f t="shared" si="1"/>
        <v>-1786225</v>
      </c>
      <c r="H11" s="36">
        <f t="shared" si="2"/>
        <v>-30.169024908267147</v>
      </c>
    </row>
    <row r="12" spans="1:8" ht="19.5" customHeight="1">
      <c r="A12" s="37">
        <v>4221</v>
      </c>
      <c r="B12" s="37" t="s">
        <v>113</v>
      </c>
      <c r="C12" s="38">
        <f>SUM(C13:C15)</f>
        <v>0</v>
      </c>
      <c r="D12" s="38">
        <f>SUM(D13:D15)</f>
        <v>557000</v>
      </c>
      <c r="E12" s="38">
        <f>SUM(E13:E15)</f>
        <v>321322.85000000003</v>
      </c>
      <c r="F12" s="38">
        <f>SUM(F13:F15)</f>
        <v>409500</v>
      </c>
      <c r="G12" s="38">
        <f t="shared" si="1"/>
        <v>-147500</v>
      </c>
      <c r="H12" s="39">
        <f t="shared" si="2"/>
        <v>-26.48114901256733</v>
      </c>
    </row>
    <row r="13" spans="1:8" ht="19.5" customHeight="1">
      <c r="A13" s="15">
        <v>42211</v>
      </c>
      <c r="B13" s="15" t="s">
        <v>114</v>
      </c>
      <c r="C13" s="16"/>
      <c r="D13" s="16">
        <v>469500</v>
      </c>
      <c r="E13" s="16">
        <v>223609</v>
      </c>
      <c r="F13" s="16">
        <v>362900</v>
      </c>
      <c r="G13" s="16">
        <f t="shared" si="1"/>
        <v>-106600</v>
      </c>
      <c r="H13" s="17">
        <f t="shared" si="2"/>
        <v>-22.705005324813627</v>
      </c>
    </row>
    <row r="14" spans="1:8" ht="19.5" customHeight="1">
      <c r="A14" s="15">
        <v>42212</v>
      </c>
      <c r="B14" s="15" t="s">
        <v>115</v>
      </c>
      <c r="C14" s="16"/>
      <c r="D14" s="16">
        <v>50000</v>
      </c>
      <c r="E14" s="16">
        <v>90063.46</v>
      </c>
      <c r="F14" s="16">
        <v>46600</v>
      </c>
      <c r="G14" s="16">
        <f t="shared" si="1"/>
        <v>-3400</v>
      </c>
      <c r="H14" s="17">
        <f t="shared" si="2"/>
        <v>-6.799999999999997</v>
      </c>
    </row>
    <row r="15" spans="1:8" ht="19.5" customHeight="1">
      <c r="A15" s="15">
        <v>422120</v>
      </c>
      <c r="B15" s="15" t="s">
        <v>128</v>
      </c>
      <c r="C15" s="16"/>
      <c r="D15" s="16">
        <v>37500</v>
      </c>
      <c r="E15" s="16">
        <v>7650.389999999999</v>
      </c>
      <c r="F15" s="16"/>
      <c r="G15" s="16">
        <f t="shared" si="1"/>
        <v>-37500</v>
      </c>
      <c r="H15" s="17">
        <f t="shared" si="2"/>
        <v>-100</v>
      </c>
    </row>
    <row r="16" spans="1:8" ht="19.5" customHeight="1">
      <c r="A16" s="37">
        <v>4222</v>
      </c>
      <c r="B16" s="37" t="s">
        <v>120</v>
      </c>
      <c r="C16" s="38">
        <f>SUM(C17:C18)</f>
        <v>0</v>
      </c>
      <c r="D16" s="38">
        <f>SUM(D17:D18)</f>
        <v>58250</v>
      </c>
      <c r="E16" s="38">
        <f>SUM(E17:E18)</f>
        <v>50905.97</v>
      </c>
      <c r="F16" s="38">
        <f>SUM(F17:F17)</f>
        <v>0</v>
      </c>
      <c r="G16" s="38">
        <f t="shared" si="1"/>
        <v>-58250</v>
      </c>
      <c r="H16" s="39">
        <f t="shared" si="2"/>
        <v>-100</v>
      </c>
    </row>
    <row r="17" spans="1:8" ht="19.5" customHeight="1">
      <c r="A17" s="15">
        <v>42222</v>
      </c>
      <c r="B17" s="15" t="s">
        <v>124</v>
      </c>
      <c r="C17" s="16"/>
      <c r="D17" s="16">
        <v>58250</v>
      </c>
      <c r="E17" s="16">
        <v>255.97</v>
      </c>
      <c r="F17" s="16"/>
      <c r="G17" s="16">
        <f t="shared" si="1"/>
        <v>-58250</v>
      </c>
      <c r="H17" s="17">
        <f t="shared" si="2"/>
        <v>-100</v>
      </c>
    </row>
    <row r="18" spans="1:8" ht="19.5" customHeight="1">
      <c r="A18" s="15">
        <v>42229</v>
      </c>
      <c r="B18" s="15" t="s">
        <v>263</v>
      </c>
      <c r="D18" s="16">
        <v>0</v>
      </c>
      <c r="E18" s="16">
        <v>50650</v>
      </c>
      <c r="F18" s="16"/>
      <c r="G18" s="16">
        <f t="shared" si="1"/>
        <v>0</v>
      </c>
      <c r="H18" s="17" t="e">
        <f t="shared" si="2"/>
        <v>#DIV/0!</v>
      </c>
    </row>
    <row r="19" spans="1:8" ht="19.5" customHeight="1">
      <c r="A19" s="37">
        <v>4223</v>
      </c>
      <c r="B19" s="37" t="s">
        <v>136</v>
      </c>
      <c r="C19" s="38">
        <f>SUM(C20:C21)</f>
        <v>0</v>
      </c>
      <c r="D19" s="38">
        <f>SUM(D20:D21)</f>
        <v>0</v>
      </c>
      <c r="E19" s="38">
        <f>SUM(E20:E21)</f>
        <v>14894.5</v>
      </c>
      <c r="F19" s="38">
        <f>SUM(F20:F21)</f>
        <v>0</v>
      </c>
      <c r="G19" s="38">
        <f t="shared" si="1"/>
        <v>0</v>
      </c>
      <c r="H19" s="39" t="e">
        <f t="shared" si="2"/>
        <v>#DIV/0!</v>
      </c>
    </row>
    <row r="20" spans="1:8" ht="19.5" customHeight="1">
      <c r="A20" s="15">
        <v>42231</v>
      </c>
      <c r="B20" s="15" t="s">
        <v>137</v>
      </c>
      <c r="C20" s="16"/>
      <c r="E20" s="16">
        <v>14894.5</v>
      </c>
      <c r="F20" s="16"/>
      <c r="G20" s="16">
        <f t="shared" si="1"/>
        <v>0</v>
      </c>
      <c r="H20" s="17" t="e">
        <f t="shared" si="2"/>
        <v>#DIV/0!</v>
      </c>
    </row>
    <row r="21" spans="1:8" ht="19.5" customHeight="1">
      <c r="A21" s="15">
        <v>42239</v>
      </c>
      <c r="B21" s="15" t="s">
        <v>241</v>
      </c>
      <c r="C21" s="16"/>
      <c r="D21" s="16">
        <v>0</v>
      </c>
      <c r="E21" s="16"/>
      <c r="F21" s="16"/>
      <c r="G21" s="16">
        <f t="shared" si="1"/>
        <v>0</v>
      </c>
      <c r="H21" s="17" t="e">
        <f t="shared" si="2"/>
        <v>#DIV/0!</v>
      </c>
    </row>
    <row r="22" spans="1:8" ht="19.5" customHeight="1">
      <c r="A22" s="37">
        <v>4224</v>
      </c>
      <c r="B22" s="37" t="s">
        <v>116</v>
      </c>
      <c r="C22" s="38">
        <f>SUM(C23:C24)</f>
        <v>1825000</v>
      </c>
      <c r="D22" s="38">
        <f>SUM(D23:D24)</f>
        <v>5202500</v>
      </c>
      <c r="E22" s="38">
        <f>SUM(E23:E24)</f>
        <v>1580029.46</v>
      </c>
      <c r="F22" s="38">
        <f>SUM(F23:F24)</f>
        <v>3487500</v>
      </c>
      <c r="G22" s="38">
        <f t="shared" si="1"/>
        <v>-1715000</v>
      </c>
      <c r="H22" s="39">
        <f t="shared" si="2"/>
        <v>-32.96492071119654</v>
      </c>
    </row>
    <row r="23" spans="1:8" ht="19.5" customHeight="1">
      <c r="A23" s="15">
        <v>42241</v>
      </c>
      <c r="B23" s="15" t="s">
        <v>122</v>
      </c>
      <c r="C23" s="16">
        <v>45000</v>
      </c>
      <c r="D23" s="16">
        <v>0</v>
      </c>
      <c r="E23" s="16">
        <v>40542</v>
      </c>
      <c r="F23" s="16"/>
      <c r="G23" s="16">
        <f t="shared" si="1"/>
        <v>0</v>
      </c>
      <c r="H23" s="17" t="e">
        <f t="shared" si="2"/>
        <v>#DIV/0!</v>
      </c>
    </row>
    <row r="24" spans="1:8" ht="19.5" customHeight="1">
      <c r="A24" s="15">
        <v>42242</v>
      </c>
      <c r="B24" s="15" t="s">
        <v>117</v>
      </c>
      <c r="C24" s="16">
        <v>1780000</v>
      </c>
      <c r="D24" s="16">
        <v>5202500</v>
      </c>
      <c r="E24" s="16">
        <v>1539487.46</v>
      </c>
      <c r="F24" s="16">
        <v>3487500</v>
      </c>
      <c r="G24" s="16">
        <f t="shared" si="1"/>
        <v>-1715000</v>
      </c>
      <c r="H24" s="17">
        <f t="shared" si="2"/>
        <v>-32.96492071119654</v>
      </c>
    </row>
    <row r="25" spans="1:8" ht="19.5" customHeight="1">
      <c r="A25" s="37">
        <v>4225</v>
      </c>
      <c r="B25" s="37" t="s">
        <v>129</v>
      </c>
      <c r="C25" s="38">
        <f>SUM(C26:C28)</f>
        <v>0</v>
      </c>
      <c r="D25" s="38">
        <f>SUM(D26:D28)</f>
        <v>77975</v>
      </c>
      <c r="E25" s="38">
        <f>SUM(E26:E28)</f>
        <v>0</v>
      </c>
      <c r="F25" s="38">
        <f>SUM(F26:F28)</f>
        <v>237500</v>
      </c>
      <c r="G25" s="38">
        <f t="shared" si="1"/>
        <v>159525</v>
      </c>
      <c r="H25" s="39">
        <f t="shared" si="2"/>
        <v>204.58480282141716</v>
      </c>
    </row>
    <row r="26" spans="1:8" ht="19.5" customHeight="1">
      <c r="A26" s="15">
        <v>42251</v>
      </c>
      <c r="B26" s="15" t="s">
        <v>130</v>
      </c>
      <c r="C26" s="16">
        <v>0</v>
      </c>
      <c r="D26" s="16">
        <v>0</v>
      </c>
      <c r="E26" s="16">
        <v>0</v>
      </c>
      <c r="F26" s="16">
        <v>237500</v>
      </c>
      <c r="G26" s="16">
        <f t="shared" si="1"/>
        <v>237500</v>
      </c>
      <c r="H26" s="17" t="e">
        <f t="shared" si="2"/>
        <v>#DIV/0!</v>
      </c>
    </row>
    <row r="27" spans="1:8" ht="19.5" customHeight="1">
      <c r="A27" s="15">
        <v>42252</v>
      </c>
      <c r="B27" s="15" t="s">
        <v>131</v>
      </c>
      <c r="C27" s="16">
        <v>0</v>
      </c>
      <c r="D27" s="16">
        <v>0</v>
      </c>
      <c r="E27" s="16">
        <v>0</v>
      </c>
      <c r="F27" s="16"/>
      <c r="G27" s="16">
        <f t="shared" si="1"/>
        <v>0</v>
      </c>
      <c r="H27" s="17" t="e">
        <f t="shared" si="2"/>
        <v>#DIV/0!</v>
      </c>
    </row>
    <row r="28" spans="1:8" ht="19.5" customHeight="1">
      <c r="A28" s="15">
        <v>42259</v>
      </c>
      <c r="B28" s="15" t="s">
        <v>242</v>
      </c>
      <c r="C28" s="16">
        <v>0</v>
      </c>
      <c r="D28" s="16">
        <v>77975</v>
      </c>
      <c r="E28" s="16">
        <v>0</v>
      </c>
      <c r="F28" s="16"/>
      <c r="G28" s="16">
        <f t="shared" si="1"/>
        <v>-77975</v>
      </c>
      <c r="H28" s="17">
        <f t="shared" si="2"/>
        <v>-100</v>
      </c>
    </row>
    <row r="29" spans="1:8" ht="19.5" customHeight="1">
      <c r="A29" s="52">
        <v>4227</v>
      </c>
      <c r="B29" s="52" t="s">
        <v>244</v>
      </c>
      <c r="C29" s="53">
        <f>C30</f>
        <v>0</v>
      </c>
      <c r="D29" s="53">
        <f>D30</f>
        <v>25000</v>
      </c>
      <c r="E29" s="53">
        <f>E30</f>
        <v>7800</v>
      </c>
      <c r="F29" s="53">
        <f>F30</f>
        <v>0</v>
      </c>
      <c r="G29" s="53">
        <f t="shared" si="1"/>
        <v>-25000</v>
      </c>
      <c r="H29" s="54">
        <f t="shared" si="2"/>
        <v>-100</v>
      </c>
    </row>
    <row r="30" spans="1:8" ht="19.5" customHeight="1">
      <c r="A30" s="15">
        <v>42273</v>
      </c>
      <c r="B30" s="15" t="s">
        <v>245</v>
      </c>
      <c r="C30" s="16"/>
      <c r="D30" s="16">
        <v>25000</v>
      </c>
      <c r="E30" s="16">
        <v>7800</v>
      </c>
      <c r="F30" s="16"/>
      <c r="G30" s="16">
        <f t="shared" si="1"/>
        <v>-25000</v>
      </c>
      <c r="H30" s="17">
        <f t="shared" si="2"/>
        <v>-100</v>
      </c>
    </row>
    <row r="31" spans="1:8" ht="19.5" customHeight="1">
      <c r="A31" s="34">
        <v>423</v>
      </c>
      <c r="B31" s="34" t="s">
        <v>118</v>
      </c>
      <c r="C31" s="35">
        <f>C32</f>
        <v>409500</v>
      </c>
      <c r="D31" s="35">
        <f>D32</f>
        <v>1087500</v>
      </c>
      <c r="E31" s="35">
        <f>E32</f>
        <v>366171.27999999997</v>
      </c>
      <c r="F31" s="35">
        <f>F32</f>
        <v>0</v>
      </c>
      <c r="G31" s="35">
        <f t="shared" si="1"/>
        <v>-1087500</v>
      </c>
      <c r="H31" s="36">
        <f t="shared" si="2"/>
        <v>-100</v>
      </c>
    </row>
    <row r="32" spans="1:8" ht="19.5" customHeight="1">
      <c r="A32" s="37">
        <v>4231</v>
      </c>
      <c r="B32" s="37" t="s">
        <v>119</v>
      </c>
      <c r="C32" s="38">
        <f>SUM(C33:C34)</f>
        <v>409500</v>
      </c>
      <c r="D32" s="38">
        <f>SUM(D33:D34)</f>
        <v>1087500</v>
      </c>
      <c r="E32" s="38">
        <f>SUM(E33:E34)</f>
        <v>366171.27999999997</v>
      </c>
      <c r="F32" s="38">
        <f>SUM(F33:F33)</f>
        <v>0</v>
      </c>
      <c r="G32" s="38">
        <f t="shared" si="1"/>
        <v>-1087500</v>
      </c>
      <c r="H32" s="39">
        <f t="shared" si="2"/>
        <v>-100</v>
      </c>
    </row>
    <row r="33" spans="1:8" ht="19.5" customHeight="1">
      <c r="A33" s="15">
        <v>42311</v>
      </c>
      <c r="B33" s="60" t="s">
        <v>264</v>
      </c>
      <c r="C33" s="61">
        <v>409500</v>
      </c>
      <c r="D33" s="61">
        <v>1087500</v>
      </c>
      <c r="E33" s="61">
        <v>272113.1</v>
      </c>
      <c r="F33" s="61">
        <v>0</v>
      </c>
      <c r="G33" s="62">
        <f t="shared" si="1"/>
        <v>-1087500</v>
      </c>
      <c r="H33" s="63">
        <f t="shared" si="2"/>
        <v>-100</v>
      </c>
    </row>
    <row r="34" spans="1:8" ht="19.5" customHeight="1">
      <c r="A34" s="15">
        <v>42313</v>
      </c>
      <c r="B34" s="60" t="s">
        <v>265</v>
      </c>
      <c r="C34" s="61">
        <v>0</v>
      </c>
      <c r="D34" s="61">
        <v>0</v>
      </c>
      <c r="E34" s="61">
        <v>94058.18</v>
      </c>
      <c r="F34" s="61"/>
      <c r="G34" s="62">
        <f t="shared" si="1"/>
        <v>0</v>
      </c>
      <c r="H34" s="63" t="e">
        <f t="shared" si="2"/>
        <v>#DIV/0!</v>
      </c>
    </row>
    <row r="35" spans="1:8" ht="19.5" customHeight="1">
      <c r="A35" s="34">
        <v>426</v>
      </c>
      <c r="B35" s="34" t="s">
        <v>132</v>
      </c>
      <c r="C35" s="35">
        <f aca="true" t="shared" si="3" ref="C35:F36">C36</f>
        <v>0</v>
      </c>
      <c r="D35" s="35">
        <f t="shared" si="3"/>
        <v>0</v>
      </c>
      <c r="E35" s="35">
        <f t="shared" si="3"/>
        <v>0</v>
      </c>
      <c r="F35" s="35">
        <f t="shared" si="3"/>
        <v>0</v>
      </c>
      <c r="G35" s="35">
        <f t="shared" si="1"/>
        <v>0</v>
      </c>
      <c r="H35" s="36" t="e">
        <f t="shared" si="2"/>
        <v>#DIV/0!</v>
      </c>
    </row>
    <row r="36" spans="1:8" ht="19.5" customHeight="1">
      <c r="A36" s="37">
        <v>4262</v>
      </c>
      <c r="B36" s="37" t="s">
        <v>133</v>
      </c>
      <c r="C36" s="38">
        <f t="shared" si="3"/>
        <v>0</v>
      </c>
      <c r="D36" s="38">
        <f t="shared" si="3"/>
        <v>0</v>
      </c>
      <c r="E36" s="38">
        <f t="shared" si="3"/>
        <v>0</v>
      </c>
      <c r="F36" s="38">
        <f t="shared" si="3"/>
        <v>0</v>
      </c>
      <c r="G36" s="38">
        <f t="shared" si="1"/>
        <v>0</v>
      </c>
      <c r="H36" s="39" t="e">
        <f t="shared" si="2"/>
        <v>#DIV/0!</v>
      </c>
    </row>
    <row r="37" spans="1:8" ht="19.5" customHeight="1">
      <c r="A37" s="15">
        <v>42621</v>
      </c>
      <c r="B37" s="15" t="s">
        <v>133</v>
      </c>
      <c r="C37" s="15"/>
      <c r="D37" s="15"/>
      <c r="E37" s="15"/>
      <c r="F37" s="16"/>
      <c r="G37" s="16">
        <f t="shared" si="1"/>
        <v>0</v>
      </c>
      <c r="H37" s="16" t="e">
        <f t="shared" si="2"/>
        <v>#DIV/0!</v>
      </c>
    </row>
    <row r="38" ht="19.5" customHeight="1"/>
    <row r="39" ht="19.5" customHeight="1"/>
    <row r="40" ht="19.5" customHeight="1"/>
  </sheetData>
  <sheetProtection/>
  <mergeCells count="1">
    <mergeCell ref="A1:H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68" r:id="rId1"/>
  <headerFooter alignWithMargins="0">
    <oddHeader>&amp;LUpravno vijeće
20. prosinca 2017. &amp;CFinancijski plan prihoda i rashoda za 2018. godinu &amp;R4. sjednica
Točka 4.a. dnevnog reda</oddHeader>
    <oddFooter>&amp;LNastavni zavod za javno zdravstvo Dr. "Andrija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Damir Skansi</cp:lastModifiedBy>
  <cp:lastPrinted>2017-12-19T12:21:39Z</cp:lastPrinted>
  <dcterms:created xsi:type="dcterms:W3CDTF">2012-12-16T10:33:18Z</dcterms:created>
  <dcterms:modified xsi:type="dcterms:W3CDTF">2017-12-19T12:21:44Z</dcterms:modified>
  <cp:category/>
  <cp:version/>
  <cp:contentType/>
  <cp:contentStatus/>
</cp:coreProperties>
</file>