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stampar-my.sharepoint.com/personal/amikus_stampar_hr/Documents/Documents/PLAN 2024/GOTOVO/"/>
    </mc:Choice>
  </mc:AlternateContent>
  <xr:revisionPtr revIDLastSave="405" documentId="8_{4BCC62E9-5942-4E89-9E2D-89F3CE391C64}" xr6:coauthVersionLast="47" xr6:coauthVersionMax="47" xr10:uidLastSave="{D3DE381F-47F4-4B77-94A5-B5B85DFC7579}"/>
  <bookViews>
    <workbookView xWindow="-120" yWindow="-120" windowWidth="29040" windowHeight="15840" xr2:uid="{00000000-000D-0000-FFFF-FFFF00000000}"/>
  </bookViews>
  <sheets>
    <sheet name="PLAN 2024." sheetId="2" r:id="rId1"/>
    <sheet name="2023-&gt;2024" sheetId="5" r:id="rId2"/>
  </sheets>
  <definedNames>
    <definedName name="_xlnm._FilterDatabase" localSheetId="0" hidden="1">'PLAN 2024.'!$A$2:$N$24</definedName>
    <definedName name="_xlnm.Print_Titles" localSheetId="0">'PLAN 2024.'!$4:$4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2" l="1"/>
  <c r="L3" i="2"/>
  <c r="J3" i="2"/>
  <c r="K17" i="2"/>
  <c r="K24" i="2" s="1"/>
  <c r="L17" i="2"/>
  <c r="L24" i="2" s="1"/>
  <c r="J17" i="2"/>
  <c r="J24" i="2"/>
  <c r="J12" i="2"/>
  <c r="L15" i="5"/>
  <c r="K15" i="5" l="1"/>
  <c r="K1" i="5" s="1"/>
  <c r="L1" i="5"/>
  <c r="J15" i="5"/>
  <c r="J1" i="5"/>
  <c r="K3" i="5"/>
  <c r="L3" i="5"/>
  <c r="J3" i="5"/>
  <c r="L6" i="5"/>
  <c r="K5" i="5"/>
  <c r="L5" i="5"/>
  <c r="J5" i="5"/>
  <c r="K8" i="5"/>
  <c r="L8" i="5"/>
  <c r="K12" i="5"/>
  <c r="L12" i="5"/>
  <c r="L14" i="5"/>
  <c r="L10" i="5"/>
  <c r="L11" i="5"/>
  <c r="L9" i="5"/>
  <c r="L13" i="5"/>
  <c r="K14" i="5"/>
  <c r="K13" i="5"/>
  <c r="K11" i="5"/>
  <c r="K10" i="5"/>
  <c r="K9" i="5"/>
  <c r="K6" i="5"/>
  <c r="J14" i="2" l="1"/>
  <c r="J18" i="2"/>
  <c r="L21" i="2"/>
  <c r="L16" i="2"/>
  <c r="L15" i="2"/>
  <c r="L14" i="2" s="1"/>
  <c r="L13" i="2"/>
  <c r="L12" i="2" s="1"/>
  <c r="L23" i="2"/>
  <c r="L22" i="2"/>
  <c r="L20" i="2"/>
  <c r="L19" i="2"/>
  <c r="L18" i="2" l="1"/>
  <c r="L11" i="2" l="1"/>
  <c r="L10" i="2"/>
  <c r="L9" i="2"/>
  <c r="L8" i="2"/>
  <c r="L7" i="2"/>
  <c r="J6" i="2"/>
  <c r="J5" i="2" s="1"/>
  <c r="J1" i="2" s="1"/>
  <c r="J12" i="5"/>
  <c r="J8" i="5"/>
  <c r="L7" i="5"/>
  <c r="K7" i="5"/>
  <c r="L6" i="2" l="1"/>
  <c r="L5" i="2" s="1"/>
  <c r="K23" i="2"/>
  <c r="K22" i="2"/>
  <c r="L1" i="2" l="1"/>
  <c r="K7" i="2"/>
  <c r="K8" i="2"/>
  <c r="K21" i="2"/>
  <c r="K6" i="2" l="1"/>
  <c r="K13" i="2" l="1"/>
  <c r="K12" i="2" s="1"/>
  <c r="K15" i="2"/>
  <c r="K16" i="2"/>
  <c r="K19" i="2"/>
  <c r="K20" i="2"/>
  <c r="K9" i="2"/>
  <c r="K10" i="2"/>
  <c r="K11" i="2"/>
  <c r="K18" i="2" l="1"/>
  <c r="K14" i="2"/>
  <c r="K5" i="2"/>
  <c r="K1" i="2" l="1"/>
</calcChain>
</file>

<file path=xl/sharedStrings.xml><?xml version="1.0" encoding="utf-8"?>
<sst xmlns="http://schemas.openxmlformats.org/spreadsheetml/2006/main" count="153" uniqueCount="80">
  <si>
    <t>UKUPNO</t>
  </si>
  <si>
    <t>CPV OZNAKA</t>
  </si>
  <si>
    <t>VRSTA POSTUPKA NABAVE</t>
  </si>
  <si>
    <t>PLANIRA LI SE PREDMET NABAVE PODIJELITI NA GRUPE</t>
  </si>
  <si>
    <t>UGOVOR O JAVNOJ NABAVI / OKVIRNI SPORAZUM</t>
  </si>
  <si>
    <t>PLANIRANI POČETAK POSTUPKA</t>
  </si>
  <si>
    <t>PREDMET NABAVE</t>
  </si>
  <si>
    <t>NAPOMENA</t>
  </si>
  <si>
    <t>NE</t>
  </si>
  <si>
    <t>ZAVOD</t>
  </si>
  <si>
    <t>RAČUNALA I RAČUNALNA OPREMA</t>
  </si>
  <si>
    <t>DA</t>
  </si>
  <si>
    <t>OTVORENI POSTUPAK</t>
  </si>
  <si>
    <t>ULAGANJA U RAČUNALNE PROGRAME</t>
  </si>
  <si>
    <t>30213000-5</t>
  </si>
  <si>
    <t>UGOVOR</t>
  </si>
  <si>
    <t xml:space="preserve">60 DANA </t>
  </si>
  <si>
    <t>EPIDEMIOLOGIJA</t>
  </si>
  <si>
    <t>JEDNOSTAVNA NABAVA</t>
  </si>
  <si>
    <t>MIKROBIOLOGIJA</t>
  </si>
  <si>
    <t>LABORATORIJSKA OPREMA</t>
  </si>
  <si>
    <t>60 DANA</t>
  </si>
  <si>
    <t>NAVOD FINANCIRA LI SE UGOVOR IZ FONDOVA EU</t>
  </si>
  <si>
    <t>EVIDENCIJSKI BROJ NABAVE</t>
  </si>
  <si>
    <t>UREĐAJI, STROJEVI I OPREMA ZA OSTALE NAMJENE</t>
  </si>
  <si>
    <t>EKOLOGIJA</t>
  </si>
  <si>
    <t>30236000-2</t>
  </si>
  <si>
    <t>30237000-9</t>
  </si>
  <si>
    <t>E DIGITALNI GODIŠNJI</t>
  </si>
  <si>
    <t>DIGITALIZACIJA PRIJAVA ZA ZAPOŠLJAVANJE</t>
  </si>
  <si>
    <t>KLIZNA VRATA ZGRADA A PRIZEMLJE SPOJNI HODNIK</t>
  </si>
  <si>
    <t>PROVODI GRAD ZAGREB KAO SREDIŠNJE TIJELO ZA NABAVU</t>
  </si>
  <si>
    <t>MJERNI I KONTROLNI UREĐAJI</t>
  </si>
  <si>
    <t>OSTALA OPREMA ZA ODRŽAVANJE I ZAŠTITU</t>
  </si>
  <si>
    <t>DESKTOP RAČUNALA</t>
  </si>
  <si>
    <t>POMOĆNA OPREMA ZA EKOLOGIJU, 8 GRUPA</t>
  </si>
  <si>
    <t xml:space="preserve">38000000-5 </t>
  </si>
  <si>
    <t>44221230-6</t>
  </si>
  <si>
    <t>UREĐAJI  ZA EVIDENCIJU RADNOG VREMENA</t>
  </si>
  <si>
    <t>II.KVARTAL</t>
  </si>
  <si>
    <t>NABAVA RAČUNALA, GRUPE:</t>
  </si>
  <si>
    <t>EKOLOGIJA 
(Razrada)</t>
  </si>
  <si>
    <t xml:space="preserve">PRIJENOSNA  RAČUNALA </t>
  </si>
  <si>
    <t>IV. KVARTAL</t>
  </si>
  <si>
    <t>90 DANA</t>
  </si>
  <si>
    <t>II. KVARTAL</t>
  </si>
  <si>
    <t xml:space="preserve">INFORMATIČKI POTROŠNI HARDWARE (CIJELI ZAVOD) </t>
  </si>
  <si>
    <t>NABAVA MREŽNIH UREĐAJA I AP-a</t>
  </si>
  <si>
    <t>DIESEL ELEKTRIČNI AGREGAT</t>
  </si>
  <si>
    <t>31121000-0</t>
  </si>
  <si>
    <t>UREĐAJI ZA PROVOĐENJE DDD MJERA</t>
  </si>
  <si>
    <t>31680000-6</t>
  </si>
  <si>
    <t>32420000-3</t>
  </si>
  <si>
    <t>NADOGRADNJA PROGRAMSKIH RJEŠENJA, 3 GRUPE</t>
  </si>
  <si>
    <t>NADOGRADNJA APLIKACIJE ZA DDD</t>
  </si>
  <si>
    <t>72000000-5</t>
  </si>
  <si>
    <t>SIGURNOST VPN SPAJANJA</t>
  </si>
  <si>
    <t>PROGRAM ZA IZVJEŠTAVANJE O RANJIVOSTIMA POMOĆ PRI ODRŽAVANJU AD SUSTAVA</t>
  </si>
  <si>
    <t>48000000-8</t>
  </si>
  <si>
    <t>OZNAKA POZICIJE FINANCIJSKOG PLANA</t>
  </si>
  <si>
    <t xml:space="preserve">IZNOS TROŠKA U FINANCIJSKOM PLANU </t>
  </si>
  <si>
    <t>EMV-17-2023</t>
  </si>
  <si>
    <t xml:space="preserve">32420000-3 </t>
  </si>
  <si>
    <t>PROŠIRENJE MREŽE SA OPTIČKIM PREKLOPNIKOM (SERVER SOBA)/MREŽNA OPREMA ZA SERVER SOBU</t>
  </si>
  <si>
    <t>EVV-03-2023</t>
  </si>
  <si>
    <t xml:space="preserve">38433000-9 </t>
  </si>
  <si>
    <t>UREĐAJI ZA ODREĐIVANJE KONTAMINANATA I UKUPNOG UGLJIKA, 3 GRUPE</t>
  </si>
  <si>
    <t>ICP-OES</t>
  </si>
  <si>
    <t>GCMS</t>
  </si>
  <si>
    <t>UREĐAJ ZA ODREĐIVANJE UGLJIKA U TEKUĆIM I KRUTIM UZORCIMA</t>
  </si>
  <si>
    <t>BN-57-2023</t>
  </si>
  <si>
    <t>EMV-08-2023</t>
  </si>
  <si>
    <t>33191100-6</t>
  </si>
  <si>
    <t>AUTOKLAV ZA  STERILIZACIJU INFEKTIVNOG OTPADA, TEKUĆINA I LABORATORIJSKOG STAKLA- PROLAZNI (DVOJA VRATA)</t>
  </si>
  <si>
    <t xml:space="preserve">PLAN NABAVE DUGOTRAJNE NEFINANCIJSKE IMOVINE ZA 2024. GODINU </t>
  </si>
  <si>
    <t>PROVODI GRAD ZAGREB KAO SREDIŠNJE TIJELO ZA NABAVU - DECENTRALIZIRANA SREDSTVA, VLASTITA SREDSTVA</t>
  </si>
  <si>
    <t>POPIS POSTUPAKA NABAVE DUGOTRAJNE NEFINANCIJSKE IMOVINE KOJI SU ZAVRŠENI U 2023. GODINI, A SKLOPLJENI UGOVORI IZVRŠIT ĆE SE U 2024. GODINI</t>
  </si>
  <si>
    <t>PLANIRANO TRAJANJE UGOVORA O JAVNOJ NABAVI / OKVIRNOG SPORAZUMA</t>
  </si>
  <si>
    <t xml:space="preserve">PROCIJENJENA VRIJEDNOST ZA 2024. GODINU </t>
  </si>
  <si>
    <t>PLANIRANA  VRIJEDNOST PREDMETA NABAVE (PDV UKLJUČEN)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</si>
</sst>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charset val="238"/>
    </font>
    <font>
      <sz val="10"/>
      <name val="Microsoft Sans Serif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 style="hair">
        <color indexed="64"/>
      </right>
      <top style="double">
        <color auto="1"/>
      </top>
      <bottom/>
      <diagonal/>
    </border>
    <border>
      <left style="hair">
        <color indexed="64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2" fillId="6" borderId="17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3" fontId="2" fillId="6" borderId="5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3" fontId="2" fillId="5" borderId="7" xfId="0" applyNumberFormat="1" applyFont="1" applyFill="1" applyBorder="1" applyAlignment="1">
      <alignment horizontal="right" vertical="center" wrapText="1"/>
    </xf>
    <xf numFmtId="3" fontId="3" fillId="5" borderId="7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3" fontId="2" fillId="5" borderId="10" xfId="0" applyNumberFormat="1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>
      <alignment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left"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6" borderId="14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2" fillId="6" borderId="15" xfId="0" applyFont="1" applyFill="1" applyBorder="1" applyAlignment="1">
      <alignment vertical="center"/>
    </xf>
    <xf numFmtId="3" fontId="2" fillId="6" borderId="15" xfId="0" applyNumberFormat="1" applyFont="1" applyFill="1" applyBorder="1" applyAlignment="1">
      <alignment horizontal="right" vertical="center"/>
    </xf>
    <xf numFmtId="3" fontId="2" fillId="6" borderId="15" xfId="0" applyNumberFormat="1" applyFont="1" applyFill="1" applyBorder="1" applyAlignment="1">
      <alignment horizontal="center" vertical="center"/>
    </xf>
    <xf numFmtId="3" fontId="2" fillId="6" borderId="16" xfId="0" applyNumberFormat="1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3" fillId="0" borderId="0" xfId="0" applyFont="1"/>
    <xf numFmtId="0" fontId="2" fillId="6" borderId="21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3" fontId="2" fillId="6" borderId="4" xfId="0" applyNumberFormat="1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3" fontId="2" fillId="2" borderId="2" xfId="0" applyNumberFormat="1" applyFont="1" applyFill="1" applyBorder="1" applyAlignment="1">
      <alignment horizontal="righ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righ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3" fontId="3" fillId="4" borderId="1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Border="1" applyAlignment="1">
      <alignment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3" fontId="2" fillId="3" borderId="1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vertical="center" wrapText="1"/>
    </xf>
    <xf numFmtId="4" fontId="3" fillId="0" borderId="0" xfId="0" applyNumberFormat="1" applyFont="1" applyAlignment="1">
      <alignment horizontal="center"/>
    </xf>
    <xf numFmtId="0" fontId="2" fillId="6" borderId="15" xfId="0" applyFont="1" applyFill="1" applyBorder="1" applyAlignment="1">
      <alignment vertical="center" wrapText="1"/>
    </xf>
    <xf numFmtId="4" fontId="3" fillId="0" borderId="0" xfId="0" applyNumberFormat="1" applyFont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4" fontId="4" fillId="0" borderId="0" xfId="0" applyNumberFormat="1" applyFont="1"/>
    <xf numFmtId="3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7" borderId="1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colors>
    <mruColors>
      <color rgb="FFDEF7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Papi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39997558519241921"/>
    <pageSetUpPr fitToPage="1"/>
  </sheetPr>
  <dimension ref="A1:N28"/>
  <sheetViews>
    <sheetView tabSelected="1" zoomScale="90" zoomScaleNormal="90" workbookViewId="0"/>
  </sheetViews>
  <sheetFormatPr defaultColWidth="9.140625" defaultRowHeight="30" customHeight="1" x14ac:dyDescent="0.2"/>
  <cols>
    <col min="1" max="1" width="15.7109375" style="62" customWidth="1"/>
    <col min="2" max="3" width="15.7109375" style="67" customWidth="1"/>
    <col min="4" max="6" width="15.7109375" style="62" customWidth="1"/>
    <col min="7" max="7" width="20.7109375" style="62" customWidth="1"/>
    <col min="8" max="8" width="15.7109375" style="62" customWidth="1"/>
    <col min="9" max="9" width="40.7109375" style="62" customWidth="1"/>
    <col min="10" max="11" width="15.7109375" style="110" customWidth="1"/>
    <col min="12" max="12" width="15.7109375" style="111" customWidth="1"/>
    <col min="13" max="13" width="15.7109375" style="112" customWidth="1"/>
    <col min="14" max="14" width="25.7109375" style="62" customWidth="1"/>
    <col min="15" max="16384" width="9.140625" style="62"/>
  </cols>
  <sheetData>
    <row r="1" spans="1:14" s="113" customFormat="1" ht="15" customHeight="1" thickBot="1" x14ac:dyDescent="0.25">
      <c r="B1" s="114"/>
      <c r="C1" s="114"/>
      <c r="J1" s="115">
        <f>J3-J24</f>
        <v>0</v>
      </c>
      <c r="K1" s="115">
        <f>K3-K24</f>
        <v>0</v>
      </c>
      <c r="L1" s="115">
        <f>L3-L24</f>
        <v>0</v>
      </c>
      <c r="M1" s="116"/>
    </row>
    <row r="2" spans="1:14" ht="30" customHeight="1" thickTop="1" thickBot="1" x14ac:dyDescent="0.25">
      <c r="A2" s="121" t="s">
        <v>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4" s="113" customFormat="1" ht="15" customHeight="1" thickTop="1" thickBot="1" x14ac:dyDescent="0.25">
      <c r="B3" s="114"/>
      <c r="C3" s="114"/>
      <c r="J3" s="115">
        <f>J7+J8+J9+J10+J11+J13+J15+J16+J19+J20+J21+J22+J23</f>
        <v>508500</v>
      </c>
      <c r="K3" s="115">
        <f t="shared" ref="K3:L3" si="0">K7+K8+K9+K10+K11+K13+K15+K16+K19+K20+K21+K22+K23</f>
        <v>635625</v>
      </c>
      <c r="L3" s="115">
        <f t="shared" si="0"/>
        <v>614777.5</v>
      </c>
      <c r="M3" s="115"/>
    </row>
    <row r="4" spans="1:14" s="67" customFormat="1" ht="69.95" customHeight="1" thickTop="1" thickBot="1" x14ac:dyDescent="0.25">
      <c r="A4" s="63" t="s">
        <v>23</v>
      </c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77</v>
      </c>
      <c r="H4" s="64" t="s">
        <v>59</v>
      </c>
      <c r="I4" s="64" t="s">
        <v>6</v>
      </c>
      <c r="J4" s="65" t="s">
        <v>78</v>
      </c>
      <c r="K4" s="65" t="s">
        <v>79</v>
      </c>
      <c r="L4" s="65" t="s">
        <v>60</v>
      </c>
      <c r="M4" s="65" t="s">
        <v>22</v>
      </c>
      <c r="N4" s="66" t="s">
        <v>7</v>
      </c>
    </row>
    <row r="5" spans="1:14" s="67" customFormat="1" ht="30" customHeight="1" thickTop="1" x14ac:dyDescent="0.2">
      <c r="A5" s="68"/>
      <c r="B5" s="69"/>
      <c r="C5" s="69"/>
      <c r="D5" s="69"/>
      <c r="E5" s="69"/>
      <c r="F5" s="69"/>
      <c r="G5" s="69"/>
      <c r="H5" s="69">
        <v>42211</v>
      </c>
      <c r="I5" s="70" t="s">
        <v>10</v>
      </c>
      <c r="J5" s="71">
        <f>J6+J9+J10+J11</f>
        <v>295600</v>
      </c>
      <c r="K5" s="71">
        <f t="shared" ref="K5:L5" si="1">K6+K9+K10+K11</f>
        <v>369500</v>
      </c>
      <c r="L5" s="71">
        <f t="shared" si="1"/>
        <v>356198</v>
      </c>
      <c r="M5" s="72"/>
      <c r="N5" s="73"/>
    </row>
    <row r="6" spans="1:14" s="67" customFormat="1" ht="39.950000000000003" customHeight="1" x14ac:dyDescent="0.2">
      <c r="A6" s="74"/>
      <c r="B6" s="75" t="s">
        <v>14</v>
      </c>
      <c r="C6" s="75" t="s">
        <v>12</v>
      </c>
      <c r="D6" s="75" t="s">
        <v>11</v>
      </c>
      <c r="E6" s="75" t="s">
        <v>15</v>
      </c>
      <c r="F6" s="75" t="s">
        <v>39</v>
      </c>
      <c r="G6" s="75" t="s">
        <v>16</v>
      </c>
      <c r="H6" s="75" t="s">
        <v>9</v>
      </c>
      <c r="I6" s="76" t="s">
        <v>40</v>
      </c>
      <c r="J6" s="77">
        <f>J7+J8</f>
        <v>99000</v>
      </c>
      <c r="K6" s="77">
        <f t="shared" ref="K6:L6" si="2">K7+K8</f>
        <v>123750</v>
      </c>
      <c r="L6" s="77">
        <f t="shared" si="2"/>
        <v>119295</v>
      </c>
      <c r="M6" s="78" t="s">
        <v>8</v>
      </c>
      <c r="N6" s="79" t="s">
        <v>31</v>
      </c>
    </row>
    <row r="7" spans="1:14" s="67" customFormat="1" ht="30" customHeight="1" x14ac:dyDescent="0.2">
      <c r="A7" s="60"/>
      <c r="B7" s="37"/>
      <c r="C7" s="37"/>
      <c r="D7" s="37"/>
      <c r="E7" s="36"/>
      <c r="F7" s="36"/>
      <c r="G7" s="36"/>
      <c r="H7" s="36" t="s">
        <v>9</v>
      </c>
      <c r="I7" s="38" t="s">
        <v>34</v>
      </c>
      <c r="J7" s="61">
        <v>90000</v>
      </c>
      <c r="K7" s="80">
        <f t="shared" ref="K7:K8" si="3">J7*1.25</f>
        <v>112500</v>
      </c>
      <c r="L7" s="61">
        <f>J7*1.205</f>
        <v>108450</v>
      </c>
      <c r="M7" s="40"/>
      <c r="N7" s="81"/>
    </row>
    <row r="8" spans="1:14" s="67" customFormat="1" ht="30" customHeight="1" x14ac:dyDescent="0.2">
      <c r="A8" s="60"/>
      <c r="B8" s="37"/>
      <c r="C8" s="37"/>
      <c r="D8" s="37"/>
      <c r="E8" s="36"/>
      <c r="F8" s="36"/>
      <c r="G8" s="36"/>
      <c r="H8" s="36" t="s">
        <v>9</v>
      </c>
      <c r="I8" s="38" t="s">
        <v>42</v>
      </c>
      <c r="J8" s="61">
        <v>9000</v>
      </c>
      <c r="K8" s="80">
        <f t="shared" si="3"/>
        <v>11250</v>
      </c>
      <c r="L8" s="61">
        <f>J8*1.205</f>
        <v>10845</v>
      </c>
      <c r="M8" s="40"/>
      <c r="N8" s="81"/>
    </row>
    <row r="9" spans="1:14" s="67" customFormat="1" ht="30" customHeight="1" x14ac:dyDescent="0.2">
      <c r="A9" s="82"/>
      <c r="B9" s="75" t="s">
        <v>27</v>
      </c>
      <c r="C9" s="75" t="s">
        <v>18</v>
      </c>
      <c r="D9" s="83"/>
      <c r="E9" s="75"/>
      <c r="F9" s="75"/>
      <c r="G9" s="75"/>
      <c r="H9" s="75" t="s">
        <v>9</v>
      </c>
      <c r="I9" s="76" t="s">
        <v>46</v>
      </c>
      <c r="J9" s="77">
        <v>6600</v>
      </c>
      <c r="K9" s="77">
        <f t="shared" ref="K9:K20" si="4">J9*1.25</f>
        <v>8250</v>
      </c>
      <c r="L9" s="77">
        <f>J9*1.205</f>
        <v>7953.0000000000009</v>
      </c>
      <c r="M9" s="78" t="s">
        <v>8</v>
      </c>
      <c r="N9" s="79"/>
    </row>
    <row r="10" spans="1:14" s="67" customFormat="1" ht="30" customHeight="1" x14ac:dyDescent="0.2">
      <c r="A10" s="82"/>
      <c r="B10" s="83" t="s">
        <v>26</v>
      </c>
      <c r="C10" s="75" t="s">
        <v>18</v>
      </c>
      <c r="D10" s="83"/>
      <c r="E10" s="75"/>
      <c r="F10" s="75"/>
      <c r="G10" s="75"/>
      <c r="H10" s="75" t="s">
        <v>9</v>
      </c>
      <c r="I10" s="84" t="s">
        <v>38</v>
      </c>
      <c r="J10" s="77">
        <v>10000</v>
      </c>
      <c r="K10" s="77">
        <f t="shared" si="4"/>
        <v>12500</v>
      </c>
      <c r="L10" s="77">
        <f>J10*1.205</f>
        <v>12050</v>
      </c>
      <c r="M10" s="78" t="s">
        <v>8</v>
      </c>
      <c r="N10" s="79"/>
    </row>
    <row r="11" spans="1:14" s="67" customFormat="1" ht="39.950000000000003" customHeight="1" x14ac:dyDescent="0.2">
      <c r="A11" s="82"/>
      <c r="B11" s="83" t="s">
        <v>52</v>
      </c>
      <c r="C11" s="75" t="s">
        <v>12</v>
      </c>
      <c r="D11" s="83" t="s">
        <v>11</v>
      </c>
      <c r="E11" s="75" t="s">
        <v>15</v>
      </c>
      <c r="F11" s="83" t="s">
        <v>45</v>
      </c>
      <c r="G11" s="75" t="s">
        <v>16</v>
      </c>
      <c r="H11" s="75" t="s">
        <v>9</v>
      </c>
      <c r="I11" s="76" t="s">
        <v>47</v>
      </c>
      <c r="J11" s="77">
        <v>180000</v>
      </c>
      <c r="K11" s="77">
        <f t="shared" si="4"/>
        <v>225000</v>
      </c>
      <c r="L11" s="77">
        <f>J11*1.205</f>
        <v>216900</v>
      </c>
      <c r="M11" s="78" t="s">
        <v>8</v>
      </c>
      <c r="N11" s="85" t="s">
        <v>31</v>
      </c>
    </row>
    <row r="12" spans="1:14" s="67" customFormat="1" ht="30" customHeight="1" x14ac:dyDescent="0.2">
      <c r="A12" s="92"/>
      <c r="B12" s="93"/>
      <c r="C12" s="86"/>
      <c r="D12" s="86"/>
      <c r="E12" s="86"/>
      <c r="F12" s="86"/>
      <c r="G12" s="86"/>
      <c r="H12" s="86">
        <v>42239</v>
      </c>
      <c r="I12" s="87" t="s">
        <v>33</v>
      </c>
      <c r="J12" s="88">
        <f>J13</f>
        <v>150000</v>
      </c>
      <c r="K12" s="88">
        <f t="shared" ref="K12:L12" si="5">K13</f>
        <v>187500</v>
      </c>
      <c r="L12" s="88">
        <f t="shared" si="5"/>
        <v>187500</v>
      </c>
      <c r="M12" s="89"/>
      <c r="N12" s="90"/>
    </row>
    <row r="13" spans="1:14" s="67" customFormat="1" ht="65.099999999999994" customHeight="1" x14ac:dyDescent="0.2">
      <c r="A13" s="35"/>
      <c r="B13" s="36" t="s">
        <v>49</v>
      </c>
      <c r="C13" s="36" t="s">
        <v>12</v>
      </c>
      <c r="D13" s="36" t="s">
        <v>8</v>
      </c>
      <c r="E13" s="36" t="s">
        <v>15</v>
      </c>
      <c r="F13" s="37" t="s">
        <v>39</v>
      </c>
      <c r="G13" s="36" t="s">
        <v>21</v>
      </c>
      <c r="H13" s="36" t="s">
        <v>19</v>
      </c>
      <c r="I13" s="38" t="s">
        <v>48</v>
      </c>
      <c r="J13" s="39">
        <v>150000</v>
      </c>
      <c r="K13" s="39">
        <f t="shared" si="4"/>
        <v>187500</v>
      </c>
      <c r="L13" s="39">
        <f>J13*1.25</f>
        <v>187500</v>
      </c>
      <c r="M13" s="40" t="s">
        <v>8</v>
      </c>
      <c r="N13" s="41" t="s">
        <v>75</v>
      </c>
    </row>
    <row r="14" spans="1:14" s="67" customFormat="1" ht="30" customHeight="1" x14ac:dyDescent="0.2">
      <c r="A14" s="91"/>
      <c r="B14" s="96"/>
      <c r="C14" s="86"/>
      <c r="D14" s="86"/>
      <c r="E14" s="86"/>
      <c r="F14" s="86"/>
      <c r="G14" s="86"/>
      <c r="H14" s="93">
        <v>42273</v>
      </c>
      <c r="I14" s="97" t="s">
        <v>24</v>
      </c>
      <c r="J14" s="98">
        <f>SUM(J15:J16)</f>
        <v>15000</v>
      </c>
      <c r="K14" s="98">
        <f t="shared" ref="K14:L14" si="6">SUM(K15:K16)</f>
        <v>18750</v>
      </c>
      <c r="L14" s="98">
        <f t="shared" si="6"/>
        <v>15000</v>
      </c>
      <c r="M14" s="99"/>
      <c r="N14" s="100"/>
    </row>
    <row r="15" spans="1:14" s="67" customFormat="1" ht="30" customHeight="1" x14ac:dyDescent="0.2">
      <c r="A15" s="29"/>
      <c r="B15" s="101" t="s">
        <v>51</v>
      </c>
      <c r="C15" s="36" t="s">
        <v>18</v>
      </c>
      <c r="D15" s="24"/>
      <c r="E15" s="24"/>
      <c r="F15" s="24"/>
      <c r="G15" s="24"/>
      <c r="H15" s="101" t="s">
        <v>17</v>
      </c>
      <c r="I15" s="102" t="s">
        <v>50</v>
      </c>
      <c r="J15" s="80">
        <v>7000</v>
      </c>
      <c r="K15" s="80">
        <f t="shared" si="4"/>
        <v>8750</v>
      </c>
      <c r="L15" s="80">
        <f>J15</f>
        <v>7000</v>
      </c>
      <c r="M15" s="101" t="s">
        <v>8</v>
      </c>
      <c r="N15" s="103"/>
    </row>
    <row r="16" spans="1:14" s="67" customFormat="1" ht="30" customHeight="1" x14ac:dyDescent="0.2">
      <c r="A16" s="35"/>
      <c r="B16" s="94" t="s">
        <v>37</v>
      </c>
      <c r="C16" s="36" t="s">
        <v>18</v>
      </c>
      <c r="D16" s="36"/>
      <c r="E16" s="36"/>
      <c r="F16" s="37"/>
      <c r="G16" s="36"/>
      <c r="H16" s="94" t="s">
        <v>25</v>
      </c>
      <c r="I16" s="104" t="s">
        <v>30</v>
      </c>
      <c r="J16" s="95">
        <v>8000</v>
      </c>
      <c r="K16" s="95">
        <f t="shared" si="4"/>
        <v>10000</v>
      </c>
      <c r="L16" s="80">
        <f>J16</f>
        <v>8000</v>
      </c>
      <c r="M16" s="105" t="s">
        <v>8</v>
      </c>
      <c r="N16" s="41"/>
    </row>
    <row r="17" spans="1:14" s="67" customFormat="1" ht="30" customHeight="1" x14ac:dyDescent="0.2">
      <c r="A17" s="92"/>
      <c r="B17" s="93"/>
      <c r="C17" s="86"/>
      <c r="D17" s="86"/>
      <c r="E17" s="86"/>
      <c r="F17" s="86"/>
      <c r="G17" s="106"/>
      <c r="H17" s="86">
        <v>42621</v>
      </c>
      <c r="I17" s="87" t="s">
        <v>13</v>
      </c>
      <c r="J17" s="88">
        <f>J18+J22+J23</f>
        <v>47900</v>
      </c>
      <c r="K17" s="88">
        <f t="shared" ref="K17:L17" si="7">K18+K22+K23</f>
        <v>59875</v>
      </c>
      <c r="L17" s="88">
        <f t="shared" si="7"/>
        <v>56079.5</v>
      </c>
      <c r="M17" s="89"/>
      <c r="N17" s="90"/>
    </row>
    <row r="18" spans="1:14" s="108" customFormat="1" ht="39.950000000000003" customHeight="1" x14ac:dyDescent="0.2">
      <c r="A18" s="74"/>
      <c r="B18" s="75" t="s">
        <v>55</v>
      </c>
      <c r="C18" s="75" t="s">
        <v>12</v>
      </c>
      <c r="D18" s="75" t="s">
        <v>11</v>
      </c>
      <c r="E18" s="75" t="s">
        <v>15</v>
      </c>
      <c r="F18" s="75" t="s">
        <v>43</v>
      </c>
      <c r="G18" s="75" t="s">
        <v>44</v>
      </c>
      <c r="H18" s="75"/>
      <c r="I18" s="76" t="s">
        <v>53</v>
      </c>
      <c r="J18" s="107">
        <f>J19+J20+J21</f>
        <v>35900</v>
      </c>
      <c r="K18" s="107">
        <f t="shared" ref="K18:L18" si="8">K19+K20+K21</f>
        <v>44875</v>
      </c>
      <c r="L18" s="107">
        <f t="shared" si="8"/>
        <v>41619.5</v>
      </c>
      <c r="M18" s="78" t="s">
        <v>8</v>
      </c>
      <c r="N18" s="79" t="s">
        <v>31</v>
      </c>
    </row>
    <row r="19" spans="1:14" s="67" customFormat="1" ht="30" customHeight="1" x14ac:dyDescent="0.2">
      <c r="A19" s="35"/>
      <c r="B19" s="36"/>
      <c r="C19" s="36"/>
      <c r="D19" s="36"/>
      <c r="E19" s="36"/>
      <c r="F19" s="36"/>
      <c r="G19" s="36"/>
      <c r="H19" s="36" t="s">
        <v>9</v>
      </c>
      <c r="I19" s="104" t="s">
        <v>28</v>
      </c>
      <c r="J19" s="39">
        <v>14600</v>
      </c>
      <c r="K19" s="39">
        <f t="shared" si="4"/>
        <v>18250</v>
      </c>
      <c r="L19" s="39">
        <f t="shared" ref="L19:L20" si="9">J19*1.205</f>
        <v>17593</v>
      </c>
      <c r="M19" s="40"/>
      <c r="N19" s="41"/>
    </row>
    <row r="20" spans="1:14" s="67" customFormat="1" ht="30" customHeight="1" x14ac:dyDescent="0.2">
      <c r="A20" s="35"/>
      <c r="B20" s="36"/>
      <c r="C20" s="36"/>
      <c r="D20" s="36"/>
      <c r="E20" s="36"/>
      <c r="F20" s="36"/>
      <c r="G20" s="36"/>
      <c r="H20" s="36" t="s">
        <v>9</v>
      </c>
      <c r="I20" s="104" t="s">
        <v>29</v>
      </c>
      <c r="J20" s="39">
        <v>13300</v>
      </c>
      <c r="K20" s="39">
        <f t="shared" si="4"/>
        <v>16625</v>
      </c>
      <c r="L20" s="39">
        <f t="shared" si="9"/>
        <v>16026.500000000002</v>
      </c>
      <c r="M20" s="40"/>
      <c r="N20" s="41"/>
    </row>
    <row r="21" spans="1:14" s="67" customFormat="1" ht="30" customHeight="1" x14ac:dyDescent="0.2">
      <c r="A21" s="35"/>
      <c r="B21" s="36"/>
      <c r="C21" s="36"/>
      <c r="D21" s="36"/>
      <c r="E21" s="36"/>
      <c r="F21" s="36"/>
      <c r="G21" s="36"/>
      <c r="H21" s="36"/>
      <c r="I21" s="104" t="s">
        <v>54</v>
      </c>
      <c r="J21" s="39">
        <v>8000</v>
      </c>
      <c r="K21" s="39">
        <f>J21*1.25</f>
        <v>10000</v>
      </c>
      <c r="L21" s="39">
        <f>J21</f>
        <v>8000</v>
      </c>
      <c r="M21" s="40"/>
      <c r="N21" s="41"/>
    </row>
    <row r="22" spans="1:14" s="67" customFormat="1" ht="30" customHeight="1" x14ac:dyDescent="0.2">
      <c r="A22" s="57"/>
      <c r="B22" s="75" t="s">
        <v>58</v>
      </c>
      <c r="C22" s="75" t="s">
        <v>18</v>
      </c>
      <c r="D22" s="75"/>
      <c r="E22" s="75"/>
      <c r="F22" s="75"/>
      <c r="G22" s="75"/>
      <c r="H22" s="75" t="s">
        <v>9</v>
      </c>
      <c r="I22" s="84" t="s">
        <v>56</v>
      </c>
      <c r="J22" s="107">
        <v>4000</v>
      </c>
      <c r="K22" s="107">
        <f>J22*1.25</f>
        <v>5000</v>
      </c>
      <c r="L22" s="107">
        <f>J22*1.205</f>
        <v>4820</v>
      </c>
      <c r="M22" s="78" t="s">
        <v>8</v>
      </c>
      <c r="N22" s="79"/>
    </row>
    <row r="23" spans="1:14" s="67" customFormat="1" ht="30" customHeight="1" x14ac:dyDescent="0.2">
      <c r="A23" s="57"/>
      <c r="B23" s="75" t="s">
        <v>58</v>
      </c>
      <c r="C23" s="75" t="s">
        <v>18</v>
      </c>
      <c r="D23" s="75"/>
      <c r="E23" s="75"/>
      <c r="F23" s="75"/>
      <c r="G23" s="75"/>
      <c r="H23" s="75" t="s">
        <v>9</v>
      </c>
      <c r="I23" s="84" t="s">
        <v>57</v>
      </c>
      <c r="J23" s="107">
        <v>8000</v>
      </c>
      <c r="K23" s="107">
        <f>J23*1.25</f>
        <v>10000</v>
      </c>
      <c r="L23" s="107">
        <f>J23*1.205</f>
        <v>9640</v>
      </c>
      <c r="M23" s="78" t="s">
        <v>8</v>
      </c>
      <c r="N23" s="79"/>
    </row>
    <row r="24" spans="1:14" ht="30" customHeight="1" thickBot="1" x14ac:dyDescent="0.25">
      <c r="A24" s="49"/>
      <c r="B24" s="50"/>
      <c r="C24" s="51"/>
      <c r="D24" s="51"/>
      <c r="E24" s="52"/>
      <c r="F24" s="51"/>
      <c r="G24" s="50"/>
      <c r="H24" s="52"/>
      <c r="I24" s="109" t="s">
        <v>0</v>
      </c>
      <c r="J24" s="54">
        <f>J17+J14+J12+J5</f>
        <v>508500</v>
      </c>
      <c r="K24" s="54">
        <f t="shared" ref="K24:L24" si="10">K17+K14+K12+K5</f>
        <v>635625</v>
      </c>
      <c r="L24" s="54">
        <f t="shared" si="10"/>
        <v>614777.5</v>
      </c>
      <c r="M24" s="55"/>
      <c r="N24" s="56"/>
    </row>
    <row r="25" spans="1:14" ht="30" customHeight="1" thickTop="1" x14ac:dyDescent="0.2"/>
    <row r="28" spans="1:14" ht="30" customHeight="1" x14ac:dyDescent="0.2">
      <c r="L28" s="110"/>
      <c r="M28" s="110"/>
    </row>
  </sheetData>
  <mergeCells count="1">
    <mergeCell ref="A2:N2"/>
  </mergeCells>
  <pageMargins left="0.70866141732283472" right="0.70866141732283472" top="0.55118110236220474" bottom="0.35433070866141736" header="0.11811023622047245" footer="0.11811023622047245"/>
  <pageSetup paperSize="9" scale="51" fitToHeight="0" orientation="landscape" r:id="rId1"/>
  <headerFooter>
    <oddHeader>&amp;L&amp;"Calibri,Uobičajeno"Upravno vijeće
21.12.2023&amp;C&amp;"-,Uobičajeno"Plan nabave dugotrajne nefinancijske imovine za 2024. godinu &amp;R&amp;"Calibri,Uobičajeno"37. sjednica
Točka 4. dnevnog reda</oddHeader>
    <oddFooter>&amp;L&amp;"-,Uobičajeno"Nastavni zavod za javno zdravstvo "Dr. Andrija Štampar"&amp;C&amp;"Calibri,Uobičajeno"&amp;A&amp;R&amp;"-,Uobičajeno"&amp;P/&amp;N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87ECE-1857-451E-928C-EE53ADCB5875}">
  <sheetPr>
    <tabColor theme="7" tint="0.39997558519241921"/>
    <pageSetUpPr fitToPage="1"/>
  </sheetPr>
  <dimension ref="A1:Q23"/>
  <sheetViews>
    <sheetView topLeftCell="A4" zoomScaleNormal="100" workbookViewId="0">
      <selection activeCell="L15" sqref="L15"/>
    </sheetView>
  </sheetViews>
  <sheetFormatPr defaultColWidth="9.140625" defaultRowHeight="30" customHeight="1" x14ac:dyDescent="0.2"/>
  <cols>
    <col min="1" max="1" width="15.7109375" style="62" customWidth="1"/>
    <col min="2" max="3" width="15.7109375" style="67" customWidth="1"/>
    <col min="4" max="6" width="15.7109375" style="62" customWidth="1"/>
    <col min="7" max="7" width="20.7109375" style="62" customWidth="1"/>
    <col min="8" max="8" width="15.7109375" style="62" customWidth="1"/>
    <col min="9" max="9" width="40.7109375" style="62" customWidth="1"/>
    <col min="10" max="10" width="15.7109375" style="110" customWidth="1"/>
    <col min="11" max="12" width="15.7109375" style="111" customWidth="1"/>
    <col min="13" max="13" width="15.7109375" style="112" customWidth="1"/>
    <col min="14" max="14" width="25.7109375" style="120" customWidth="1"/>
    <col min="15" max="16384" width="9.140625" style="62"/>
  </cols>
  <sheetData>
    <row r="1" spans="1:17" s="113" customFormat="1" ht="15" customHeight="1" thickBot="1" x14ac:dyDescent="0.25">
      <c r="B1" s="114"/>
      <c r="C1" s="114"/>
      <c r="J1" s="117">
        <f>J3-J15</f>
        <v>0</v>
      </c>
      <c r="K1" s="117">
        <f t="shared" ref="K1:L1" si="0">K3-K15</f>
        <v>0</v>
      </c>
      <c r="L1" s="117">
        <f t="shared" si="0"/>
        <v>0</v>
      </c>
      <c r="M1" s="116"/>
      <c r="N1" s="118"/>
    </row>
    <row r="2" spans="1:17" ht="30" customHeight="1" thickTop="1" thickBot="1" x14ac:dyDescent="0.25">
      <c r="A2" s="121" t="s">
        <v>76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7" s="113" customFormat="1" ht="15" customHeight="1" thickTop="1" thickBot="1" x14ac:dyDescent="0.25">
      <c r="B3" s="114"/>
      <c r="C3" s="114"/>
      <c r="J3" s="115">
        <f>J6+J9+J10+J11+J13+J14</f>
        <v>503780</v>
      </c>
      <c r="K3" s="115">
        <f t="shared" ref="K3:L3" si="1">K6+K9+K10+K11+K13+K14</f>
        <v>629725</v>
      </c>
      <c r="L3" s="115">
        <f t="shared" si="1"/>
        <v>545099</v>
      </c>
      <c r="M3" s="116"/>
      <c r="N3" s="118"/>
    </row>
    <row r="4" spans="1:17" s="67" customFormat="1" ht="69.95" customHeight="1" thickTop="1" thickBot="1" x14ac:dyDescent="0.25">
      <c r="A4" s="1" t="s">
        <v>23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77</v>
      </c>
      <c r="H4" s="2" t="s">
        <v>59</v>
      </c>
      <c r="I4" s="2" t="s">
        <v>6</v>
      </c>
      <c r="J4" s="3" t="s">
        <v>78</v>
      </c>
      <c r="K4" s="3" t="s">
        <v>79</v>
      </c>
      <c r="L4" s="3" t="s">
        <v>60</v>
      </c>
      <c r="M4" s="3" t="s">
        <v>22</v>
      </c>
      <c r="N4" s="4" t="s">
        <v>7</v>
      </c>
    </row>
    <row r="5" spans="1:17" s="67" customFormat="1" ht="30" customHeight="1" thickTop="1" x14ac:dyDescent="0.2">
      <c r="A5" s="9"/>
      <c r="B5" s="10"/>
      <c r="C5" s="10"/>
      <c r="D5" s="10"/>
      <c r="E5" s="10"/>
      <c r="F5" s="10"/>
      <c r="G5" s="10"/>
      <c r="H5" s="10">
        <v>42211</v>
      </c>
      <c r="I5" s="11" t="s">
        <v>10</v>
      </c>
      <c r="J5" s="12">
        <f>J6</f>
        <v>112800</v>
      </c>
      <c r="K5" s="12">
        <f t="shared" ref="K5:L5" si="2">K6</f>
        <v>141000</v>
      </c>
      <c r="L5" s="12">
        <f t="shared" si="2"/>
        <v>135924</v>
      </c>
      <c r="M5" s="13"/>
      <c r="N5" s="14"/>
    </row>
    <row r="6" spans="1:17" s="67" customFormat="1" ht="45" customHeight="1" x14ac:dyDescent="0.2">
      <c r="A6" s="60" t="s">
        <v>61</v>
      </c>
      <c r="B6" s="37" t="s">
        <v>62</v>
      </c>
      <c r="C6" s="36" t="s">
        <v>12</v>
      </c>
      <c r="D6" s="37" t="s">
        <v>8</v>
      </c>
      <c r="E6" s="36" t="s">
        <v>15</v>
      </c>
      <c r="F6" s="37"/>
      <c r="G6" s="36" t="s">
        <v>16</v>
      </c>
      <c r="H6" s="36" t="s">
        <v>9</v>
      </c>
      <c r="I6" s="38" t="s">
        <v>63</v>
      </c>
      <c r="J6" s="61">
        <v>112800</v>
      </c>
      <c r="K6" s="61">
        <f>J6*1.25</f>
        <v>141000</v>
      </c>
      <c r="L6" s="61">
        <f>J6*1.205</f>
        <v>135924</v>
      </c>
      <c r="M6" s="40" t="s">
        <v>8</v>
      </c>
      <c r="N6" s="41" t="s">
        <v>31</v>
      </c>
    </row>
    <row r="7" spans="1:17" s="67" customFormat="1" ht="30" customHeight="1" x14ac:dyDescent="0.2">
      <c r="A7" s="15"/>
      <c r="B7" s="16"/>
      <c r="C7" s="16"/>
      <c r="D7" s="16"/>
      <c r="E7" s="16"/>
      <c r="F7" s="16"/>
      <c r="G7" s="16"/>
      <c r="H7" s="16">
        <v>42252</v>
      </c>
      <c r="I7" s="17" t="s">
        <v>32</v>
      </c>
      <c r="J7" s="18">
        <v>292000</v>
      </c>
      <c r="K7" s="18">
        <f t="shared" ref="K7:L7" si="3">K8</f>
        <v>365000</v>
      </c>
      <c r="L7" s="18">
        <f t="shared" si="3"/>
        <v>292000</v>
      </c>
      <c r="M7" s="19"/>
      <c r="N7" s="20"/>
    </row>
    <row r="8" spans="1:17" s="67" customFormat="1" ht="30" customHeight="1" x14ac:dyDescent="0.2">
      <c r="A8" s="57" t="s">
        <v>64</v>
      </c>
      <c r="B8" s="58" t="s">
        <v>65</v>
      </c>
      <c r="C8" s="5" t="s">
        <v>12</v>
      </c>
      <c r="D8" s="5" t="s">
        <v>11</v>
      </c>
      <c r="E8" s="5" t="s">
        <v>15</v>
      </c>
      <c r="F8" s="5"/>
      <c r="G8" s="5" t="s">
        <v>21</v>
      </c>
      <c r="H8" s="5" t="s">
        <v>25</v>
      </c>
      <c r="I8" s="6" t="s">
        <v>66</v>
      </c>
      <c r="J8" s="59">
        <f>SUM(J9:J11)</f>
        <v>292000</v>
      </c>
      <c r="K8" s="59">
        <f t="shared" ref="K8:L8" si="4">SUM(K9:K11)</f>
        <v>365000</v>
      </c>
      <c r="L8" s="59">
        <f t="shared" si="4"/>
        <v>292000</v>
      </c>
      <c r="M8" s="7" t="s">
        <v>8</v>
      </c>
      <c r="N8" s="8" t="s">
        <v>31</v>
      </c>
    </row>
    <row r="9" spans="1:17" s="67" customFormat="1" ht="30" customHeight="1" x14ac:dyDescent="0.2">
      <c r="A9" s="21"/>
      <c r="B9" s="22"/>
      <c r="C9" s="23"/>
      <c r="D9" s="23"/>
      <c r="E9" s="23"/>
      <c r="F9" s="23"/>
      <c r="G9" s="23"/>
      <c r="H9" s="24"/>
      <c r="I9" s="25" t="s">
        <v>67</v>
      </c>
      <c r="J9" s="26">
        <v>106200</v>
      </c>
      <c r="K9" s="26">
        <f t="shared" ref="K9:K11" si="5">J9*1.25</f>
        <v>132750</v>
      </c>
      <c r="L9" s="26">
        <f>J9</f>
        <v>106200</v>
      </c>
      <c r="M9" s="27"/>
      <c r="N9" s="28"/>
    </row>
    <row r="10" spans="1:17" s="67" customFormat="1" ht="30" customHeight="1" x14ac:dyDescent="0.2">
      <c r="A10" s="29"/>
      <c r="B10" s="24"/>
      <c r="C10" s="24"/>
      <c r="D10" s="24"/>
      <c r="E10" s="24"/>
      <c r="F10" s="24"/>
      <c r="G10" s="24"/>
      <c r="H10" s="24"/>
      <c r="I10" s="25" t="s">
        <v>68</v>
      </c>
      <c r="J10" s="26">
        <v>132700</v>
      </c>
      <c r="K10" s="26">
        <f t="shared" si="5"/>
        <v>165875</v>
      </c>
      <c r="L10" s="26">
        <f t="shared" ref="L10:L11" si="6">J10</f>
        <v>132700</v>
      </c>
      <c r="M10" s="30"/>
      <c r="N10" s="31"/>
    </row>
    <row r="11" spans="1:17" s="119" customFormat="1" ht="30" customHeight="1" x14ac:dyDescent="0.2">
      <c r="A11" s="32"/>
      <c r="B11" s="23"/>
      <c r="C11" s="23"/>
      <c r="D11" s="23"/>
      <c r="E11" s="23"/>
      <c r="F11" s="23"/>
      <c r="G11" s="23"/>
      <c r="H11" s="24"/>
      <c r="I11" s="25" t="s">
        <v>69</v>
      </c>
      <c r="J11" s="26">
        <v>53100</v>
      </c>
      <c r="K11" s="26">
        <f t="shared" si="5"/>
        <v>66375</v>
      </c>
      <c r="L11" s="26">
        <f t="shared" si="6"/>
        <v>53100</v>
      </c>
      <c r="M11" s="27"/>
      <c r="N11" s="33"/>
    </row>
    <row r="12" spans="1:17" s="119" customFormat="1" ht="30" customHeight="1" x14ac:dyDescent="0.2">
      <c r="A12" s="15"/>
      <c r="B12" s="16"/>
      <c r="C12" s="16"/>
      <c r="D12" s="16"/>
      <c r="E12" s="16"/>
      <c r="F12" s="16"/>
      <c r="G12" s="16"/>
      <c r="H12" s="16">
        <v>42242</v>
      </c>
      <c r="I12" s="17" t="s">
        <v>20</v>
      </c>
      <c r="J12" s="18">
        <f>J13+J14</f>
        <v>98980</v>
      </c>
      <c r="K12" s="18">
        <f t="shared" ref="K12:L12" si="7">K13+K14</f>
        <v>123725</v>
      </c>
      <c r="L12" s="18">
        <f t="shared" si="7"/>
        <v>117175</v>
      </c>
      <c r="M12" s="19"/>
      <c r="N12" s="34"/>
    </row>
    <row r="13" spans="1:17" s="67" customFormat="1" ht="30" customHeight="1" x14ac:dyDescent="0.2">
      <c r="A13" s="35" t="s">
        <v>70</v>
      </c>
      <c r="B13" s="36" t="s">
        <v>36</v>
      </c>
      <c r="C13" s="36" t="s">
        <v>18</v>
      </c>
      <c r="D13" s="36"/>
      <c r="E13" s="36"/>
      <c r="F13" s="37"/>
      <c r="G13" s="36"/>
      <c r="H13" s="36" t="s">
        <v>41</v>
      </c>
      <c r="I13" s="38" t="s">
        <v>35</v>
      </c>
      <c r="J13" s="39">
        <v>26200</v>
      </c>
      <c r="K13" s="39">
        <f t="shared" ref="K13:K14" si="8">J13*1.25</f>
        <v>32750</v>
      </c>
      <c r="L13" s="39">
        <f>J13</f>
        <v>26200</v>
      </c>
      <c r="M13" s="40"/>
      <c r="N13" s="41"/>
      <c r="Q13" s="112"/>
    </row>
    <row r="14" spans="1:17" s="67" customFormat="1" ht="45" customHeight="1" thickBot="1" x14ac:dyDescent="0.25">
      <c r="A14" s="42" t="s">
        <v>71</v>
      </c>
      <c r="B14" s="43" t="s">
        <v>72</v>
      </c>
      <c r="C14" s="43" t="s">
        <v>12</v>
      </c>
      <c r="D14" s="43" t="s">
        <v>8</v>
      </c>
      <c r="E14" s="43" t="s">
        <v>15</v>
      </c>
      <c r="F14" s="44"/>
      <c r="G14" s="43" t="s">
        <v>21</v>
      </c>
      <c r="H14" s="43" t="s">
        <v>19</v>
      </c>
      <c r="I14" s="45" t="s">
        <v>73</v>
      </c>
      <c r="J14" s="46">
        <v>72780</v>
      </c>
      <c r="K14" s="46">
        <f t="shared" si="8"/>
        <v>90975</v>
      </c>
      <c r="L14" s="46">
        <f>J14*1.25</f>
        <v>90975</v>
      </c>
      <c r="M14" s="47"/>
      <c r="N14" s="48"/>
      <c r="Q14" s="112"/>
    </row>
    <row r="15" spans="1:17" ht="30" customHeight="1" thickTop="1" thickBot="1" x14ac:dyDescent="0.25">
      <c r="A15" s="49"/>
      <c r="B15" s="50"/>
      <c r="C15" s="51"/>
      <c r="D15" s="51"/>
      <c r="E15" s="52"/>
      <c r="F15" s="51"/>
      <c r="G15" s="50"/>
      <c r="H15" s="52"/>
      <c r="I15" s="53" t="s">
        <v>0</v>
      </c>
      <c r="J15" s="54">
        <f>J12+J7+J5</f>
        <v>503780</v>
      </c>
      <c r="K15" s="54">
        <f t="shared" ref="K15:L15" si="9">K12+K7+K5</f>
        <v>629725</v>
      </c>
      <c r="L15" s="54">
        <f t="shared" si="9"/>
        <v>545099</v>
      </c>
      <c r="M15" s="55"/>
      <c r="N15" s="56"/>
    </row>
    <row r="16" spans="1:17" ht="30" customHeight="1" thickTop="1" x14ac:dyDescent="0.2"/>
    <row r="21" spans="11:11" ht="30" customHeight="1" x14ac:dyDescent="0.2">
      <c r="K21" s="110"/>
    </row>
    <row r="22" spans="11:11" ht="30" customHeight="1" x14ac:dyDescent="0.2">
      <c r="K22" s="110"/>
    </row>
    <row r="23" spans="11:11" ht="30" customHeight="1" x14ac:dyDescent="0.2">
      <c r="K23" s="110"/>
    </row>
  </sheetData>
  <mergeCells count="1">
    <mergeCell ref="A2:N2"/>
  </mergeCells>
  <pageMargins left="0.70866141732283472" right="0.70866141732283472" top="0.55118110236220474" bottom="0.35433070866141736" header="0.11811023622047245" footer="0.11811023622047245"/>
  <pageSetup paperSize="9" scale="51" fitToHeight="0" orientation="landscape" horizontalDpi="0" verticalDpi="0" r:id="rId1"/>
  <headerFooter>
    <oddHeader>&amp;L&amp;"Calibri,Uobičajeno"Upravno vijeće
21.12.2023&amp;C&amp;"-,Uobičajeno"Plan nabave dugotrajne nefinancijske imovine za 2024. godinu &amp;R&amp;"Calibri,Uobičajeno"37. sjednica
Točka 4. dnevnog reda</oddHeader>
    <oddFooter>&amp;L&amp;"-,Uobičajeno"Nastavni zavod za javno zdravstvo "Dr. Andrija Štampar"&amp;C&amp;"Calibri,Uobičajeno"&amp;A&amp;R&amp;"-,Uobičajeno"&amp;P/&amp;N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PLAN 2024.</vt:lpstr>
      <vt:lpstr>2023-&gt;2024</vt:lpstr>
      <vt:lpstr>'PLAN 2024.'!Ispis_naslova</vt:lpstr>
    </vt:vector>
  </TitlesOfParts>
  <Company>Zavod za javno zdravstvo grada Zagreba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skovacevic</dc:creator>
  <cp:lastModifiedBy>Ana Mikuš</cp:lastModifiedBy>
  <cp:lastPrinted>2023-12-18T17:32:32Z</cp:lastPrinted>
  <dcterms:created xsi:type="dcterms:W3CDTF">2013-12-12T13:21:36Z</dcterms:created>
  <dcterms:modified xsi:type="dcterms:W3CDTF">2023-12-18T21:28:11Z</dcterms:modified>
</cp:coreProperties>
</file>